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https://trimetrix.sharepoint.com/sites/mainpage/projects/apstarc/Shared Documents/ARCHIVE/ARCHIVE (2019 - 2024)/9-Research &amp; Innovations/Workload Project/Tool(kit)/"/>
    </mc:Choice>
  </mc:AlternateContent>
  <xr:revisionPtr revIDLastSave="2" documentId="8_{E4378886-262A-45F2-8F4D-B526E4E25415}" xr6:coauthVersionLast="47" xr6:coauthVersionMax="47" xr10:uidLastSave="{ED8D1912-08D2-4A47-9768-249A8E61E69B}"/>
  <bookViews>
    <workbookView xWindow="-108" yWindow="-108" windowWidth="23256" windowHeight="12456" activeTab="2" xr2:uid="{6384D5E6-2F8D-492B-ABE7-3CA7249E61D7}"/>
  </bookViews>
  <sheets>
    <sheet name="UNDERSTAND" sheetId="1" r:id="rId1"/>
    <sheet name="PROJECT" sheetId="2" r:id="rId2"/>
    <sheet name="MANAGE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1" i="2" l="1"/>
  <c r="C18" i="3" l="1"/>
  <c r="C16" i="3"/>
  <c r="C10" i="3"/>
  <c r="C8" i="3"/>
  <c r="B18" i="3"/>
  <c r="B16" i="3"/>
  <c r="B10" i="3"/>
  <c r="B8" i="3"/>
  <c r="C7" i="2"/>
  <c r="C9" i="2" s="1"/>
  <c r="C10" i="2" s="1"/>
  <c r="B7" i="2"/>
  <c r="B9" i="2" s="1"/>
  <c r="B10" i="2" l="1"/>
  <c r="B21" i="2"/>
  <c r="B13" i="2"/>
  <c r="C23" i="2" l="1"/>
  <c r="C24" i="2"/>
  <c r="C26" i="2"/>
  <c r="C27" i="2"/>
  <c r="C28" i="2"/>
  <c r="C22" i="2"/>
  <c r="B17" i="2"/>
  <c r="B15" i="2"/>
  <c r="C29" i="2" l="1"/>
  <c r="K58" i="2"/>
  <c r="M57" i="2"/>
  <c r="M56" i="2"/>
  <c r="K49" i="2"/>
  <c r="K50" i="2" s="1"/>
  <c r="K51" i="2" s="1"/>
  <c r="M58" i="2" l="1"/>
  <c r="K59" i="2" s="1"/>
  <c r="K60" i="2" s="1"/>
  <c r="K68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tc={87A76D1C-5F08-46F0-B679-52D5B2521895}</author>
  </authors>
  <commentList>
    <comment ref="D16" authorId="0" shapeId="0" xr:uid="{87A76D1C-5F08-46F0-B679-52D5B2521895}">
      <text>
        <t>[Threaded comment]
Your version of Excel allows you to read this threaded comment; however, any edits to it will get removed if the file is opened in a newer version of Excel. Learn more: https://go.microsoft.com/fwlink/?linkid=870924
Comment:
    This seems like you're dividing something by itself.</t>
      </text>
    </comment>
  </commentList>
</comments>
</file>

<file path=xl/sharedStrings.xml><?xml version="1.0" encoding="utf-8"?>
<sst xmlns="http://schemas.openxmlformats.org/spreadsheetml/2006/main" count="198" uniqueCount="181">
  <si>
    <t>Projected # of investigations</t>
  </si>
  <si>
    <t>Description of what workload estimate represents</t>
  </si>
  <si>
    <t xml:space="preserve">The red font depicts what agencies would typically be able to update to project staffing needs. </t>
  </si>
  <si>
    <t>The blue font represent values derived from the workload study that would typically be 'locked' to avoid inadvertantly modifying these.</t>
  </si>
  <si>
    <t>Numbers in black font are the results of embedded formulas or standard values (e.g., FTE staff hours per year).</t>
  </si>
  <si>
    <t>LEAVE TIME</t>
  </si>
  <si>
    <t>Leave Time</t>
  </si>
  <si>
    <t>Hours</t>
  </si>
  <si>
    <t>FTE staff hours per year (assuming a 40-hour work week)</t>
  </si>
  <si>
    <t>Average hours of annual leave (e.g., vacation, FMLA, other leave) taken</t>
  </si>
  <si>
    <t>Average hours of annual sick leave taken</t>
  </si>
  <si>
    <t>Annual alloted holiday time</t>
  </si>
  <si>
    <t xml:space="preserve">    Hours worked after deductions</t>
  </si>
  <si>
    <t>Annual break time alloted for days worked*</t>
  </si>
  <si>
    <t>Annual Leave Time Subtotal</t>
  </si>
  <si>
    <t>*In many states, labor laws permit staff to take one 15-minute break per four-hour block of work time (0.5 hrs/workday); however, these breaks are not guaranteed. The break time is only factored in to the number of days remaining after deducting annual, sick, and holiday leave time.</t>
  </si>
  <si>
    <t>MANDATORY TRAINING AND LEAVE TIME DEDUCTIONS</t>
  </si>
  <si>
    <t>Average Training Time</t>
  </si>
  <si>
    <t>Average Proportion of Staff</t>
  </si>
  <si>
    <t>Proportionate Time Spent in Training (Hrs)</t>
  </si>
  <si>
    <t>Mandatory training time: New staff</t>
  </si>
  <si>
    <t>Mandatory training time: Experienced staff</t>
  </si>
  <si>
    <t>Training time subtotal (weighted by proportion)</t>
  </si>
  <si>
    <t>Hours Available Per Year After Leave and Training Deductions</t>
  </si>
  <si>
    <t>Hours Available Per Month After Leave and Training Deductions</t>
  </si>
  <si>
    <t>CASE SUPPORT AND ADMINISTRATIVE RESPONSIBILIES</t>
  </si>
  <si>
    <t>Hours/Month</t>
  </si>
  <si>
    <t>Non-Case-Based Administrative Time</t>
  </si>
  <si>
    <t>This represents average time spent per month on work such as office meetings, administrative responsibilities, and other non-case related work; i.e. job expectations that detract from the time available to perform casework.</t>
  </si>
  <si>
    <t>Case Support Time</t>
  </si>
  <si>
    <t>This represents average time spent per month on providing coverage/support on cases assigned to other caseworkers or supporting other staff with their work.</t>
  </si>
  <si>
    <t>AVERAGE STAFF TIME AVAILABLE PER MONTH FOR CASEWORK AFTER DEDUCTIONS</t>
  </si>
  <si>
    <t>Total Hours Available Per Month</t>
  </si>
  <si>
    <t>Hours of productive work per FTE per year</t>
  </si>
  <si>
    <t>Projected # of investigation hours</t>
  </si>
  <si>
    <t>From agency/program budget</t>
  </si>
  <si>
    <t>Average vacancy rate</t>
  </si>
  <si>
    <t>Source/Calculation</t>
  </si>
  <si>
    <t>Example</t>
  </si>
  <si>
    <t>Actual</t>
  </si>
  <si>
    <t># of investigation hours (C7) / hours of productive work (C8)</t>
  </si>
  <si>
    <t># of cases closed</t>
  </si>
  <si>
    <t>Measuring Caseload or Workflow</t>
  </si>
  <si>
    <t>Workflow balance</t>
  </si>
  <si>
    <t>Average caseload</t>
  </si>
  <si>
    <t>INTAKE</t>
  </si>
  <si>
    <t>% of referrals without full investigation</t>
  </si>
  <si>
    <t>WORKLOAD INDICATORS</t>
  </si>
  <si>
    <t>Time since last activity in case</t>
  </si>
  <si>
    <t>CASEWORKER CAPACITY</t>
  </si>
  <si>
    <t># of FTEs conducting casework</t>
  </si>
  <si>
    <t># of FTEs conducting casework at capacity</t>
  </si>
  <si>
    <t>Turnover rate</t>
  </si>
  <si>
    <t xml:space="preserve">Needs to be consistent with policy. </t>
  </si>
  <si>
    <t>Estimate based on investigation trend data or as percentage of intakes</t>
  </si>
  <si>
    <t>Estimate based on intake trend data</t>
  </si>
  <si>
    <t>Determined in Step 1 (B9)</t>
  </si>
  <si>
    <t xml:space="preserve">For a given period of time: </t>
  </si>
  <si>
    <t># of reports received</t>
  </si>
  <si>
    <t># of reports accepted for investigation</t>
  </si>
  <si>
    <t>% of reports accepted for investigation</t>
  </si>
  <si>
    <t># of accepted reports not investigated</t>
  </si>
  <si>
    <t>Track and trend over time and across organizational units</t>
  </si>
  <si>
    <t>Explanation/Definition</t>
  </si>
  <si>
    <t xml:space="preserve"># of reports received (B 14) divided by the # of reports received (B14) </t>
  </si>
  <si>
    <t># of accepted reports not investigated (B17) divided by # of reports accepted for investigation (B15)</t>
  </si>
  <si>
    <t>Average # of hours per investigation</t>
  </si>
  <si>
    <t>Projected caseload per worker</t>
  </si>
  <si>
    <t># of investigations (C5) / # of needed FTEs (C9)</t>
  </si>
  <si>
    <t>Projected number of FTEs needed</t>
  </si>
  <si>
    <t>Current number of FTEs authorized</t>
  </si>
  <si>
    <t>Receive report of allegations</t>
  </si>
  <si>
    <t>Accept or refer report</t>
  </si>
  <si>
    <t>SERVICES</t>
  </si>
  <si>
    <t>INVESTIGATION (ASSESSMENT)</t>
  </si>
  <si>
    <t>QUALITY ASSURANCE</t>
  </si>
  <si>
    <t>WHO 
Does the Activity?</t>
  </si>
  <si>
    <t>HOW 
Is It Completed?</t>
  </si>
  <si>
    <t>AMOUNT
of Time to Complete</t>
  </si>
  <si>
    <t>% of cases recurring</t>
  </si>
  <si>
    <t>% of cases by disposition type</t>
  </si>
  <si>
    <t>% of clients receiving services</t>
  </si>
  <si>
    <t>The number of intake reports of allegations received and accepted for investigation</t>
  </si>
  <si>
    <t>The number of intake reports of allegations received</t>
  </si>
  <si>
    <t>The total number of investigations conducted</t>
  </si>
  <si>
    <t>The difference between report # of reports accepted and cases closed in a time period</t>
  </si>
  <si>
    <t>The number of cases closed divided by the number of FTEs</t>
  </si>
  <si>
    <t>Amount of case activities</t>
  </si>
  <si>
    <t>Pending rate</t>
  </si>
  <si>
    <t>% of cases by maltreatment type</t>
  </si>
  <si>
    <t>The total number of full-time equivalent caseworkers with a full caseload</t>
  </si>
  <si>
    <t>PROCESS OUTCOME INDICATORS</t>
  </si>
  <si>
    <t>% of investigations  rejected for approval</t>
  </si>
  <si>
    <t>The percentage of cases for each type of distribution</t>
  </si>
  <si>
    <t>The percentage of investigations a supervisor disapproves for closure divided by the total number of investigations</t>
  </si>
  <si>
    <t>The percentage of clients receiving services divided by the total number of clients</t>
  </si>
  <si>
    <t>Average case initiation time</t>
  </si>
  <si>
    <t>Average length of investigation</t>
  </si>
  <si>
    <t>Average length of case</t>
  </si>
  <si>
    <t>Average case documentation time</t>
  </si>
  <si>
    <t>Supervisor</t>
  </si>
  <si>
    <t>Management</t>
  </si>
  <si>
    <t>Legal</t>
  </si>
  <si>
    <t>Step 3: Needed Support Staff</t>
  </si>
  <si>
    <t>Based on ratio to needed investigators</t>
  </si>
  <si>
    <t>Ratio</t>
  </si>
  <si>
    <t xml:space="preserve"># Needed </t>
  </si>
  <si>
    <t xml:space="preserve">Other administrative support </t>
  </si>
  <si>
    <t xml:space="preserve">Can be calculated as a category or by subcategories below. </t>
  </si>
  <si>
    <t xml:space="preserve">Total </t>
  </si>
  <si>
    <t xml:space="preserve"> - </t>
  </si>
  <si>
    <t>-</t>
  </si>
  <si>
    <t>Total of all categories</t>
  </si>
  <si>
    <t>DURATION</t>
  </si>
  <si>
    <t xml:space="preserve">Cells shaded light green are the result of embedded formulas </t>
  </si>
  <si>
    <t xml:space="preserve">Is example column needed? </t>
  </si>
  <si>
    <t>Reflects turnover. Obtain from budget office.</t>
  </si>
  <si>
    <t>Average intervention activities time</t>
  </si>
  <si>
    <t>ACTIVITY</t>
  </si>
  <si>
    <t>Accept intake</t>
  </si>
  <si>
    <t>Assign for investigation</t>
  </si>
  <si>
    <t>Determine finding</t>
  </si>
  <si>
    <t>Prepare service plan</t>
  </si>
  <si>
    <t>Close the case</t>
  </si>
  <si>
    <t xml:space="preserve">Type of Case:  </t>
  </si>
  <si>
    <t xml:space="preserve">Date:  </t>
  </si>
  <si>
    <t>Make referrals or purchase of services</t>
  </si>
  <si>
    <t xml:space="preserve">  Consult with experts (if needed)</t>
  </si>
  <si>
    <t xml:space="preserve">  Document or collect physical evidence (medical, financial, etc.) </t>
  </si>
  <si>
    <t>Review and approve finding</t>
  </si>
  <si>
    <t>Make referrals to investigative or regulatory agencies</t>
  </si>
  <si>
    <t>Communicate results to client and other required parties</t>
  </si>
  <si>
    <t>Monitor status of client and their services</t>
  </si>
  <si>
    <t xml:space="preserve">Finalize case documentation </t>
  </si>
  <si>
    <t>Conduct QA or due process reviews</t>
  </si>
  <si>
    <t xml:space="preserve">  Contact client to assess emergency and safety needs</t>
  </si>
  <si>
    <t xml:space="preserve">  Take emergency protective actions (if needed) </t>
  </si>
  <si>
    <t xml:space="preserve">  Provide emergency services (if needed)</t>
  </si>
  <si>
    <t xml:space="preserve">  Conduct case consultations (e.g., capacity assessments, legal input)</t>
  </si>
  <si>
    <r>
      <rPr>
        <sz val="11"/>
        <color rgb="FFFF0000"/>
        <rFont val="Aptos Narrow"/>
        <family val="2"/>
        <scheme val="minor"/>
      </rPr>
      <t xml:space="preserve"> </t>
    </r>
    <r>
      <rPr>
        <sz val="11"/>
        <rFont val="Aptos Narrow"/>
        <family val="2"/>
        <scheme val="minor"/>
      </rPr>
      <t xml:space="preserve"> Interview</t>
    </r>
    <r>
      <rPr>
        <sz val="11"/>
        <color theme="1"/>
        <rFont val="Aptos Narrow"/>
        <family val="2"/>
        <scheme val="minor"/>
      </rPr>
      <t>: client, perpetrator, and collaterals</t>
    </r>
  </si>
  <si>
    <t xml:space="preserve">Conduct peer case reviews </t>
  </si>
  <si>
    <t>Contact reporter (if needed)</t>
  </si>
  <si>
    <t xml:space="preserve">This chart may need to be completed for different types of cases. For example, the process for self-neglect may be different than abuse maltreatment types or cases with perpetrator referrals may be different than those without.   </t>
  </si>
  <si>
    <t>WHAT 
Is the Result?</t>
  </si>
  <si>
    <t>WHEN 
Must It Happen By?</t>
  </si>
  <si>
    <t xml:space="preserve">Initiate investigation to include any of following activities: </t>
  </si>
  <si>
    <t xml:space="preserve">Conduct client assessment to include any of the following activities: </t>
  </si>
  <si>
    <t>Projected # of intakes</t>
  </si>
  <si>
    <t>Time study or similar data or calculate based on historical data: # of investigation hours / # of investigations</t>
  </si>
  <si>
    <t># of investigations (C6) X # of hours per investigation (C5)</t>
  </si>
  <si>
    <t>This takes into consideration factors such as vacation and sick leave. Obtain from budget office.</t>
  </si>
  <si>
    <t>Total filled positions needed</t>
  </si>
  <si>
    <t xml:space="preserve">Projected FTE difference </t>
  </si>
  <si>
    <t>Total authorized FTEs needed</t>
  </si>
  <si>
    <t>FTEs needed (B13) minus authorized (B14)</t>
  </si>
  <si>
    <t>(FTE difference [C15] * vacancy rate [C16]) + current authorized positions [C14]</t>
  </si>
  <si>
    <t>Administrative assistants</t>
  </si>
  <si>
    <t>Case aides</t>
  </si>
  <si>
    <t>Quality assurance (e.g,. case readers)</t>
  </si>
  <si>
    <t>Ratio X projected # of FTEs needed</t>
  </si>
  <si>
    <t xml:space="preserve">The total number of full-time equivalent caseworkers hired and working cases at a point in time. Includes workers not carrying a full caseload.   </t>
  </si>
  <si>
    <t>Factors That Impact Workload</t>
  </si>
  <si>
    <t>The number of reports accepted for investigation NOT investigated divided by the total number of reports accepted for investigation</t>
  </si>
  <si>
    <r>
      <t xml:space="preserve">Average amount of time to initiate investigation. </t>
    </r>
    <r>
      <rPr>
        <sz val="11"/>
        <color rgb="FFFF0000"/>
        <rFont val="Aptos Narrow"/>
        <family val="2"/>
        <scheme val="minor"/>
      </rPr>
      <t xml:space="preserve">How many and what percentage of investigations were initiated within required timeframes? </t>
    </r>
  </si>
  <si>
    <r>
      <t xml:space="preserve">Average amount of time in days from intake to disposition. </t>
    </r>
    <r>
      <rPr>
        <sz val="11"/>
        <color rgb="FFFF0000"/>
        <rFont val="Aptos Narrow"/>
        <family val="2"/>
        <scheme val="minor"/>
      </rPr>
      <t xml:space="preserve">How many and what percentage of investigations were closed within required timeframes?  </t>
    </r>
  </si>
  <si>
    <r>
      <t xml:space="preserve">Average amount of time for services to address maltreatment after close of the investigation. </t>
    </r>
    <r>
      <rPr>
        <sz val="11"/>
        <color rgb="FFFF0000"/>
        <rFont val="Aptos Narrow"/>
        <family val="2"/>
        <scheme val="minor"/>
      </rPr>
      <t xml:space="preserve">What percentage of intervention activities were closed within required timeframes? </t>
    </r>
    <r>
      <rPr>
        <sz val="11"/>
        <color theme="1"/>
        <rFont val="Aptos Narrow"/>
        <family val="2"/>
        <scheme val="minor"/>
      </rPr>
      <t xml:space="preserve"> </t>
    </r>
  </si>
  <si>
    <r>
      <t xml:space="preserve">Average amount of time in days a case is open. </t>
    </r>
    <r>
      <rPr>
        <sz val="11"/>
        <color rgb="FFFF0000"/>
        <rFont val="Aptos Narrow"/>
        <family val="2"/>
        <scheme val="minor"/>
      </rPr>
      <t xml:space="preserve">How many and what percentage of cases were closed within required timeframes? </t>
    </r>
  </si>
  <si>
    <r>
      <t xml:space="preserve">Average amount of time to document case activities from when they occur. </t>
    </r>
    <r>
      <rPr>
        <sz val="11"/>
        <color rgb="FFFF0000"/>
        <rFont val="Aptos Narrow"/>
        <family val="2"/>
        <scheme val="minor"/>
      </rPr>
      <t xml:space="preserve">How many and what percentage of cases were documented within required timeframes?  </t>
    </r>
  </si>
  <si>
    <t xml:space="preserve">Examples of this are: number of interviews, number of service activities, number of service monitoring contacts. The amount of activity in a case determines the amount of work in a case. Most case management systems are not able to count this. </t>
  </si>
  <si>
    <t>The predetermined level would typically be the length of time allowed by policy for investigation or case duration. A high pending rate is an indication of workload stress.</t>
  </si>
  <si>
    <t>The average time over all cases is a metric for monitoring caseworker efficiency and if they are effectively managing their case/workload.</t>
  </si>
  <si>
    <t>Different types of maltreatment require more or less work. Monitoring distribution at the worker level will help manage workload.</t>
  </si>
  <si>
    <t>The total number of full-time equivalent caseworkers hired and working cases at a point in time but not carrying a full caseload</t>
  </si>
  <si>
    <t>The percentage of caseworkers who leave during a period of time</t>
  </si>
  <si>
    <t>The percentage of cases with clients who received a prior investigation divided by the total number of cases</t>
  </si>
  <si>
    <r>
      <rPr>
        <b/>
        <sz val="11"/>
        <color theme="1"/>
        <rFont val="Aptos Narrow"/>
        <family val="2"/>
        <scheme val="minor"/>
      </rPr>
      <t xml:space="preserve">Purpose: </t>
    </r>
    <r>
      <rPr>
        <sz val="11"/>
        <color theme="1"/>
        <rFont val="Aptos Narrow"/>
        <family val="2"/>
        <scheme val="minor"/>
      </rPr>
      <t xml:space="preserve"> To better understand APS workflow and thereby contribute information to projecting and managing workload. </t>
    </r>
  </si>
  <si>
    <r>
      <rPr>
        <b/>
        <sz val="11"/>
        <color theme="1"/>
        <rFont val="Aptos Narrow"/>
        <family val="2"/>
        <scheme val="minor"/>
      </rPr>
      <t>Version:</t>
    </r>
    <r>
      <rPr>
        <sz val="11"/>
        <color theme="1"/>
        <rFont val="Aptos Narrow"/>
        <family val="2"/>
        <scheme val="minor"/>
      </rPr>
      <t xml:space="preserve">  </t>
    </r>
  </si>
  <si>
    <r>
      <t xml:space="preserve">Purpose: </t>
    </r>
    <r>
      <rPr>
        <sz val="11"/>
        <color theme="1"/>
        <rFont val="Aptos Narrow"/>
        <family val="2"/>
        <scheme val="minor"/>
      </rPr>
      <t>To calculate the number of needed FTEs by type of FTE in a fiscal year</t>
    </r>
  </si>
  <si>
    <r>
      <rPr>
        <b/>
        <sz val="11"/>
        <color theme="0"/>
        <rFont val="Aptos Narrow"/>
        <family val="2"/>
        <scheme val="minor"/>
      </rPr>
      <t xml:space="preserve">Step 1: Estimate Number of </t>
    </r>
    <r>
      <rPr>
        <b/>
        <sz val="11"/>
        <color theme="5"/>
        <rFont val="Aptos Narrow"/>
        <family val="2"/>
        <scheme val="minor"/>
      </rPr>
      <t>Needed</t>
    </r>
    <r>
      <rPr>
        <b/>
        <sz val="11"/>
        <color theme="0"/>
        <rFont val="Aptos Narrow"/>
        <family val="2"/>
        <scheme val="minor"/>
      </rPr>
      <t xml:space="preserve"> FTEs</t>
    </r>
  </si>
  <si>
    <r>
      <rPr>
        <b/>
        <sz val="11"/>
        <color theme="0"/>
        <rFont val="Aptos Narrow"/>
        <family val="2"/>
        <scheme val="minor"/>
      </rPr>
      <t>Step 2: Estimate Number of</t>
    </r>
    <r>
      <rPr>
        <b/>
        <sz val="11"/>
        <color theme="1"/>
        <rFont val="Aptos Narrow"/>
        <family val="2"/>
        <scheme val="minor"/>
      </rPr>
      <t xml:space="preserve"> </t>
    </r>
    <r>
      <rPr>
        <b/>
        <sz val="11"/>
        <color theme="5"/>
        <rFont val="Aptos Narrow"/>
        <family val="2"/>
        <scheme val="minor"/>
      </rPr>
      <t>Additional</t>
    </r>
    <r>
      <rPr>
        <b/>
        <sz val="11"/>
        <color theme="0"/>
        <rFont val="Aptos Narrow"/>
        <family val="2"/>
        <scheme val="minor"/>
      </rPr>
      <t xml:space="preserve"> FTEs Needed</t>
    </r>
  </si>
  <si>
    <r>
      <t xml:space="preserve">Purpose: </t>
    </r>
    <r>
      <rPr>
        <sz val="11"/>
        <color theme="1"/>
        <rFont val="Aptos Narrow"/>
        <family val="2"/>
        <scheme val="minor"/>
      </rPr>
      <t>Monitor and manage distribution of workload across staff and units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</si>
</sst>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General_)"/>
    <numFmt numFmtId="165" formatCode="0.0"/>
  </numFmts>
  <fonts count="22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9"/>
      <color rgb="FFFF0000"/>
      <name val="Arial"/>
      <family val="2"/>
    </font>
    <font>
      <b/>
      <sz val="9"/>
      <color rgb="FF0070C0"/>
      <name val="Arial"/>
      <family val="2"/>
    </font>
    <font>
      <b/>
      <sz val="8"/>
      <color rgb="FF0070C0"/>
      <name val="Arial"/>
      <family val="2"/>
    </font>
    <font>
      <b/>
      <sz val="9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9"/>
      <color rgb="FF0070C0"/>
      <name val="Arial"/>
      <family val="2"/>
    </font>
    <font>
      <sz val="9"/>
      <color rgb="FFFF0000"/>
      <name val="Arial"/>
      <family val="2"/>
    </font>
    <font>
      <sz val="10"/>
      <color rgb="FF0070C0"/>
      <name val="Arial"/>
      <family val="2"/>
    </font>
    <font>
      <sz val="9"/>
      <name val="Arial"/>
      <family val="2"/>
    </font>
    <font>
      <b/>
      <sz val="11"/>
      <color theme="1"/>
      <name val="Aptos Narrow"/>
      <family val="2"/>
      <scheme val="minor"/>
    </font>
    <font>
      <sz val="11"/>
      <color indexed="8"/>
      <name val="Aptos Narrow"/>
      <family val="2"/>
    </font>
    <font>
      <sz val="11"/>
      <color rgb="FF000000"/>
      <name val="Aptos Narrow"/>
      <family val="2"/>
      <scheme val="minor"/>
    </font>
    <font>
      <sz val="12"/>
      <color theme="1"/>
      <name val="Aptos"/>
      <family val="2"/>
    </font>
    <font>
      <sz val="11"/>
      <color theme="1"/>
      <name val="Aptos"/>
      <family val="2"/>
    </font>
    <font>
      <sz val="11"/>
      <color rgb="FFFF0000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1"/>
      <color theme="5"/>
      <name val="Aptos Narrow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221D5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42"/>
        <bgColor indexed="64"/>
      </patternFill>
    </fill>
  </fills>
  <borders count="6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indexed="64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medium">
        <color indexed="64"/>
      </bottom>
      <diagonal/>
    </border>
    <border>
      <left/>
      <right style="double">
        <color auto="1"/>
      </right>
      <top/>
      <bottom style="medium">
        <color indexed="64"/>
      </bottom>
      <diagonal/>
    </border>
    <border>
      <left style="double">
        <color auto="1"/>
      </left>
      <right/>
      <top/>
      <bottom style="double">
        <color indexed="64"/>
      </bottom>
      <diagonal/>
    </border>
    <border>
      <left/>
      <right style="double">
        <color auto="1"/>
      </right>
      <top/>
      <bottom style="double">
        <color indexed="64"/>
      </bottom>
      <diagonal/>
    </border>
    <border>
      <left style="double">
        <color auto="1"/>
      </left>
      <right style="thick">
        <color auto="1"/>
      </right>
      <top style="double">
        <color auto="1"/>
      </top>
      <bottom/>
      <diagonal/>
    </border>
    <border>
      <left style="thick">
        <color auto="1"/>
      </left>
      <right style="thick">
        <color auto="1"/>
      </right>
      <top style="double">
        <color auto="1"/>
      </top>
      <bottom/>
      <diagonal/>
    </border>
    <border>
      <left style="double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 style="double">
        <color auto="1"/>
      </left>
      <right style="thick">
        <color auto="1"/>
      </right>
      <top/>
      <bottom style="double">
        <color indexed="64"/>
      </bottom>
      <diagonal/>
    </border>
    <border>
      <left style="thick">
        <color auto="1"/>
      </left>
      <right style="thick">
        <color auto="1"/>
      </right>
      <top/>
      <bottom style="double">
        <color indexed="64"/>
      </bottom>
      <diagonal/>
    </border>
    <border>
      <left style="double">
        <color auto="1"/>
      </left>
      <right style="thick">
        <color auto="1"/>
      </right>
      <top style="medium">
        <color auto="1"/>
      </top>
      <bottom/>
      <diagonal/>
    </border>
    <border>
      <left style="thick">
        <color auto="1"/>
      </left>
      <right style="thick">
        <color auto="1"/>
      </right>
      <top style="medium">
        <color auto="1"/>
      </top>
      <bottom/>
      <diagonal/>
    </border>
    <border>
      <left/>
      <right style="double">
        <color auto="1"/>
      </right>
      <top style="medium">
        <color auto="1"/>
      </top>
      <bottom/>
      <diagonal/>
    </border>
    <border>
      <left style="double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/>
      <right style="double">
        <color auto="1"/>
      </right>
      <top style="thick">
        <color auto="1"/>
      </top>
      <bottom/>
      <diagonal/>
    </border>
    <border>
      <left style="thick">
        <color auto="1"/>
      </left>
      <right style="double">
        <color auto="1"/>
      </right>
      <top style="double">
        <color auto="1"/>
      </top>
      <bottom style="medium">
        <color auto="1"/>
      </bottom>
      <diagonal/>
    </border>
    <border>
      <left style="double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double">
        <color auto="1"/>
      </right>
      <top/>
      <bottom style="thick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ck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ck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ck">
        <color auto="1"/>
      </right>
      <top style="double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ck">
        <color auto="1"/>
      </top>
      <bottom style="thin">
        <color auto="1"/>
      </bottom>
      <diagonal/>
    </border>
    <border>
      <left style="double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 style="double">
        <color auto="1"/>
      </left>
      <right style="thick">
        <color auto="1"/>
      </right>
      <top style="dotted">
        <color auto="1"/>
      </top>
      <bottom/>
      <diagonal/>
    </border>
    <border>
      <left style="thick">
        <color auto="1"/>
      </left>
      <right style="thick">
        <color auto="1"/>
      </right>
      <top style="dotted">
        <color auto="1"/>
      </top>
      <bottom/>
      <diagonal/>
    </border>
    <border>
      <left/>
      <right style="double">
        <color auto="1"/>
      </right>
      <top style="dotted">
        <color auto="1"/>
      </top>
      <bottom/>
      <diagonal/>
    </border>
    <border>
      <left style="double">
        <color auto="1"/>
      </left>
      <right style="thick">
        <color auto="1"/>
      </right>
      <top/>
      <bottom style="mediumDashDot">
        <color auto="1"/>
      </bottom>
      <diagonal/>
    </border>
    <border>
      <left style="thick">
        <color auto="1"/>
      </left>
      <right style="thick">
        <color auto="1"/>
      </right>
      <top/>
      <bottom style="mediumDashDot">
        <color auto="1"/>
      </bottom>
      <diagonal/>
    </border>
    <border>
      <left/>
      <right style="double">
        <color auto="1"/>
      </right>
      <top/>
      <bottom style="mediumDashDot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62">
    <xf numFmtId="0" fontId="0" fillId="0" borderId="0" xfId="0"/>
    <xf numFmtId="0" fontId="7" fillId="0" borderId="0" xfId="0" applyFont="1" applyAlignment="1">
      <alignment vertical="center"/>
    </xf>
    <xf numFmtId="43" fontId="7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/>
    <xf numFmtId="164" fontId="6" fillId="0" borderId="0" xfId="0" applyNumberFormat="1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0" xfId="0" applyFont="1"/>
    <xf numFmtId="164" fontId="6" fillId="0" borderId="9" xfId="0" applyNumberFormat="1" applyFont="1" applyBorder="1" applyAlignment="1">
      <alignment vertical="center"/>
    </xf>
    <xf numFmtId="10" fontId="6" fillId="0" borderId="10" xfId="0" applyNumberFormat="1" applyFont="1" applyBorder="1" applyAlignment="1">
      <alignment horizontal="right" vertical="center"/>
    </xf>
    <xf numFmtId="43" fontId="6" fillId="0" borderId="0" xfId="0" applyNumberFormat="1" applyFont="1" applyAlignment="1">
      <alignment vertical="center"/>
    </xf>
    <xf numFmtId="164" fontId="7" fillId="0" borderId="9" xfId="0" applyNumberFormat="1" applyFont="1" applyBorder="1" applyAlignment="1">
      <alignment horizontal="left" vertical="center"/>
    </xf>
    <xf numFmtId="43" fontId="7" fillId="0" borderId="10" xfId="1" applyFont="1" applyBorder="1" applyAlignment="1" applyProtection="1">
      <alignment vertical="center"/>
    </xf>
    <xf numFmtId="164" fontId="7" fillId="0" borderId="4" xfId="0" applyNumberFormat="1" applyFont="1" applyBorder="1" applyAlignment="1">
      <alignment horizontal="left" vertical="center"/>
    </xf>
    <xf numFmtId="43" fontId="9" fillId="0" borderId="5" xfId="1" applyFont="1" applyBorder="1" applyAlignment="1" applyProtection="1">
      <alignment vertical="center"/>
      <protection locked="0"/>
    </xf>
    <xf numFmtId="43" fontId="9" fillId="0" borderId="5" xfId="0" applyNumberFormat="1" applyFont="1" applyBorder="1" applyAlignment="1" applyProtection="1">
      <alignment vertical="center"/>
      <protection locked="0"/>
    </xf>
    <xf numFmtId="43" fontId="7" fillId="0" borderId="5" xfId="0" applyNumberFormat="1" applyFont="1" applyBorder="1" applyAlignment="1">
      <alignment vertical="center"/>
    </xf>
    <xf numFmtId="164" fontId="7" fillId="0" borderId="6" xfId="0" applyNumberFormat="1" applyFont="1" applyBorder="1" applyAlignment="1">
      <alignment horizontal="left" vertical="center"/>
    </xf>
    <xf numFmtId="43" fontId="7" fillId="0" borderId="8" xfId="1" applyFont="1" applyBorder="1" applyAlignment="1" applyProtection="1">
      <alignment vertical="center"/>
    </xf>
    <xf numFmtId="164" fontId="7" fillId="2" borderId="1" xfId="0" applyNumberFormat="1" applyFont="1" applyFill="1" applyBorder="1" applyAlignment="1">
      <alignment horizontal="left" vertical="center"/>
    </xf>
    <xf numFmtId="43" fontId="7" fillId="2" borderId="3" xfId="0" applyNumberFormat="1" applyFont="1" applyFill="1" applyBorder="1" applyAlignment="1">
      <alignment vertical="center"/>
    </xf>
    <xf numFmtId="164" fontId="7" fillId="0" borderId="0" xfId="0" applyNumberFormat="1" applyFont="1" applyAlignment="1">
      <alignment horizontal="left" vertical="center"/>
    </xf>
    <xf numFmtId="43" fontId="7" fillId="0" borderId="0" xfId="1" applyFont="1" applyFill="1" applyBorder="1" applyAlignment="1" applyProtection="1">
      <alignment vertical="center"/>
    </xf>
    <xf numFmtId="164" fontId="6" fillId="0" borderId="1" xfId="0" applyNumberFormat="1" applyFont="1" applyBorder="1" applyAlignment="1">
      <alignment horizontal="left" vertical="center"/>
    </xf>
    <xf numFmtId="43" fontId="6" fillId="0" borderId="2" xfId="0" applyNumberFormat="1" applyFont="1" applyBorder="1" applyAlignment="1">
      <alignment horizontal="right" vertical="center" wrapText="1"/>
    </xf>
    <xf numFmtId="43" fontId="6" fillId="0" borderId="2" xfId="1" applyFont="1" applyFill="1" applyBorder="1" applyAlignment="1" applyProtection="1">
      <alignment horizontal="right" vertical="center" wrapText="1"/>
    </xf>
    <xf numFmtId="43" fontId="6" fillId="0" borderId="3" xfId="0" applyNumberFormat="1" applyFont="1" applyBorder="1" applyAlignment="1">
      <alignment horizontal="right" vertical="center" wrapText="1"/>
    </xf>
    <xf numFmtId="43" fontId="9" fillId="0" borderId="0" xfId="0" applyNumberFormat="1" applyFont="1" applyAlignment="1" applyProtection="1">
      <alignment vertical="center"/>
      <protection locked="0"/>
    </xf>
    <xf numFmtId="43" fontId="9" fillId="0" borderId="0" xfId="1" applyFont="1" applyBorder="1" applyAlignment="1" applyProtection="1">
      <alignment vertical="center"/>
      <protection locked="0"/>
    </xf>
    <xf numFmtId="164" fontId="11" fillId="0" borderId="4" xfId="0" applyNumberFormat="1" applyFont="1" applyBorder="1" applyAlignment="1">
      <alignment horizontal="left" vertical="center"/>
    </xf>
    <xf numFmtId="43" fontId="11" fillId="0" borderId="0" xfId="0" applyNumberFormat="1" applyFont="1" applyAlignment="1">
      <alignment vertical="center"/>
    </xf>
    <xf numFmtId="43" fontId="11" fillId="0" borderId="0" xfId="1" applyFont="1" applyFill="1" applyBorder="1" applyAlignment="1" applyProtection="1">
      <alignment vertical="center"/>
    </xf>
    <xf numFmtId="43" fontId="11" fillId="0" borderId="5" xfId="0" applyNumberFormat="1" applyFont="1" applyBorder="1" applyAlignment="1">
      <alignment vertical="center"/>
    </xf>
    <xf numFmtId="164" fontId="6" fillId="0" borderId="9" xfId="0" applyNumberFormat="1" applyFont="1" applyBorder="1" applyAlignment="1">
      <alignment horizontal="left" vertical="center"/>
    </xf>
    <xf numFmtId="43" fontId="7" fillId="0" borderId="11" xfId="0" applyNumberFormat="1" applyFont="1" applyBorder="1" applyAlignment="1">
      <alignment vertical="center"/>
    </xf>
    <xf numFmtId="43" fontId="7" fillId="0" borderId="11" xfId="1" applyFont="1" applyBorder="1" applyAlignment="1" applyProtection="1">
      <alignment vertical="center"/>
    </xf>
    <xf numFmtId="43" fontId="7" fillId="0" borderId="10" xfId="0" applyNumberFormat="1" applyFont="1" applyBorder="1" applyAlignment="1">
      <alignment vertical="center"/>
    </xf>
    <xf numFmtId="164" fontId="6" fillId="2" borderId="1" xfId="0" applyNumberFormat="1" applyFont="1" applyFill="1" applyBorder="1" applyAlignment="1">
      <alignment horizontal="left" vertical="center"/>
    </xf>
    <xf numFmtId="43" fontId="7" fillId="2" borderId="2" xfId="0" applyNumberFormat="1" applyFont="1" applyFill="1" applyBorder="1" applyAlignment="1">
      <alignment vertical="center"/>
    </xf>
    <xf numFmtId="43" fontId="7" fillId="2" borderId="2" xfId="1" applyFont="1" applyFill="1" applyBorder="1" applyAlignment="1" applyProtection="1">
      <alignment vertical="center"/>
    </xf>
    <xf numFmtId="43" fontId="7" fillId="0" borderId="0" xfId="1" applyFont="1" applyBorder="1" applyAlignment="1" applyProtection="1">
      <alignment vertical="center"/>
    </xf>
    <xf numFmtId="164" fontId="6" fillId="0" borderId="4" xfId="0" applyNumberFormat="1" applyFont="1" applyBorder="1" applyAlignment="1">
      <alignment horizontal="center" vertical="center"/>
    </xf>
    <xf numFmtId="0" fontId="11" fillId="0" borderId="4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11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43" fontId="5" fillId="0" borderId="8" xfId="0" applyNumberFormat="1" applyFont="1" applyBorder="1" applyAlignment="1">
      <alignment horizontal="right" vertical="center"/>
    </xf>
    <xf numFmtId="0" fontId="0" fillId="0" borderId="12" xfId="0" applyBorder="1"/>
    <xf numFmtId="0" fontId="0" fillId="0" borderId="13" xfId="0" applyBorder="1"/>
    <xf numFmtId="0" fontId="12" fillId="0" borderId="0" xfId="0" applyFont="1"/>
    <xf numFmtId="0" fontId="0" fillId="0" borderId="7" xfId="0" applyBorder="1"/>
    <xf numFmtId="0" fontId="0" fillId="0" borderId="14" xfId="0" applyBorder="1"/>
    <xf numFmtId="0" fontId="0" fillId="0" borderId="19" xfId="0" applyBorder="1"/>
    <xf numFmtId="0" fontId="0" fillId="0" borderId="18" xfId="0" applyBorder="1"/>
    <xf numFmtId="0" fontId="0" fillId="0" borderId="20" xfId="0" applyBorder="1"/>
    <xf numFmtId="0" fontId="0" fillId="0" borderId="21" xfId="0" applyBorder="1"/>
    <xf numFmtId="0" fontId="0" fillId="0" borderId="23" xfId="0" applyBorder="1"/>
    <xf numFmtId="0" fontId="12" fillId="0" borderId="0" xfId="0" applyFont="1" applyAlignment="1">
      <alignment horizontal="center"/>
    </xf>
    <xf numFmtId="0" fontId="0" fillId="0" borderId="27" xfId="0" applyBorder="1"/>
    <xf numFmtId="0" fontId="0" fillId="0" borderId="26" xfId="0" applyBorder="1"/>
    <xf numFmtId="0" fontId="0" fillId="0" borderId="28" xfId="0" applyBorder="1"/>
    <xf numFmtId="0" fontId="0" fillId="0" borderId="29" xfId="0" applyBorder="1"/>
    <xf numFmtId="0" fontId="0" fillId="0" borderId="18" xfId="0" applyBorder="1" applyAlignment="1">
      <alignment horizontal="left"/>
    </xf>
    <xf numFmtId="0" fontId="14" fillId="0" borderId="18" xfId="0" applyFont="1" applyBorder="1"/>
    <xf numFmtId="0" fontId="12" fillId="0" borderId="19" xfId="0" applyFont="1" applyBorder="1"/>
    <xf numFmtId="0" fontId="15" fillId="0" borderId="19" xfId="0" applyFont="1" applyBorder="1"/>
    <xf numFmtId="0" fontId="0" fillId="0" borderId="37" xfId="0" applyBorder="1"/>
    <xf numFmtId="0" fontId="0" fillId="0" borderId="38" xfId="0" applyBorder="1"/>
    <xf numFmtId="0" fontId="0" fillId="0" borderId="39" xfId="0" applyBorder="1"/>
    <xf numFmtId="0" fontId="14" fillId="0" borderId="22" xfId="0" applyFont="1" applyBorder="1"/>
    <xf numFmtId="0" fontId="16" fillId="0" borderId="0" xfId="0" applyFont="1"/>
    <xf numFmtId="165" fontId="0" fillId="0" borderId="13" xfId="0" applyNumberFormat="1" applyBorder="1"/>
    <xf numFmtId="0" fontId="0" fillId="0" borderId="0" xfId="0" applyAlignment="1">
      <alignment horizontal="right"/>
    </xf>
    <xf numFmtId="0" fontId="0" fillId="0" borderId="13" xfId="0" applyBorder="1" applyAlignment="1">
      <alignment horizontal="right"/>
    </xf>
    <xf numFmtId="0" fontId="0" fillId="0" borderId="12" xfId="0" applyBorder="1" applyAlignment="1">
      <alignment horizontal="right"/>
    </xf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46" xfId="0" applyBorder="1"/>
    <xf numFmtId="0" fontId="0" fillId="0" borderId="47" xfId="0" applyBorder="1"/>
    <xf numFmtId="0" fontId="13" fillId="0" borderId="49" xfId="0" applyFont="1" applyBorder="1" applyAlignment="1">
      <alignment vertical="center"/>
    </xf>
    <xf numFmtId="0" fontId="0" fillId="0" borderId="29" xfId="0" applyBorder="1" applyAlignment="1">
      <alignment horizontal="center"/>
    </xf>
    <xf numFmtId="0" fontId="0" fillId="0" borderId="53" xfId="0" applyBorder="1"/>
    <xf numFmtId="165" fontId="0" fillId="0" borderId="54" xfId="0" applyNumberFormat="1" applyBorder="1"/>
    <xf numFmtId="0" fontId="0" fillId="0" borderId="54" xfId="0" applyBorder="1"/>
    <xf numFmtId="0" fontId="0" fillId="0" borderId="55" xfId="0" applyBorder="1"/>
    <xf numFmtId="0" fontId="0" fillId="0" borderId="56" xfId="0" applyBorder="1"/>
    <xf numFmtId="0" fontId="0" fillId="0" borderId="57" xfId="0" applyBorder="1"/>
    <xf numFmtId="0" fontId="0" fillId="0" borderId="49" xfId="0" applyBorder="1"/>
    <xf numFmtId="0" fontId="17" fillId="0" borderId="18" xfId="0" applyFont="1" applyBorder="1" applyAlignment="1">
      <alignment horizontal="left" vertical="top" wrapText="1"/>
    </xf>
    <xf numFmtId="0" fontId="17" fillId="0" borderId="0" xfId="0" applyFont="1"/>
    <xf numFmtId="0" fontId="17" fillId="0" borderId="19" xfId="0" applyFont="1" applyBorder="1" applyAlignment="1">
      <alignment horizontal="left" vertical="top" wrapText="1"/>
    </xf>
    <xf numFmtId="0" fontId="19" fillId="4" borderId="25" xfId="0" applyFont="1" applyFill="1" applyBorder="1" applyAlignment="1">
      <alignment horizontal="center" wrapText="1"/>
    </xf>
    <xf numFmtId="0" fontId="19" fillId="4" borderId="36" xfId="0" applyFont="1" applyFill="1" applyBorder="1" applyAlignment="1">
      <alignment horizontal="center" wrapText="1"/>
    </xf>
    <xf numFmtId="0" fontId="12" fillId="5" borderId="30" xfId="0" applyFont="1" applyFill="1" applyBorder="1" applyAlignment="1">
      <alignment horizontal="center"/>
    </xf>
    <xf numFmtId="0" fontId="0" fillId="5" borderId="31" xfId="0" applyFill="1" applyBorder="1"/>
    <xf numFmtId="0" fontId="0" fillId="5" borderId="34" xfId="0" applyFill="1" applyBorder="1"/>
    <xf numFmtId="0" fontId="0" fillId="5" borderId="32" xfId="0" applyFill="1" applyBorder="1"/>
    <xf numFmtId="0" fontId="0" fillId="6" borderId="26" xfId="0" applyFill="1" applyBorder="1"/>
    <xf numFmtId="0" fontId="0" fillId="6" borderId="27" xfId="0" applyFill="1" applyBorder="1"/>
    <xf numFmtId="0" fontId="0" fillId="6" borderId="19" xfId="0" applyFill="1" applyBorder="1"/>
    <xf numFmtId="0" fontId="12" fillId="5" borderId="60" xfId="0" applyFont="1" applyFill="1" applyBorder="1" applyAlignment="1">
      <alignment horizontal="center"/>
    </xf>
    <xf numFmtId="0" fontId="0" fillId="5" borderId="61" xfId="0" applyFill="1" applyBorder="1"/>
    <xf numFmtId="0" fontId="0" fillId="5" borderId="62" xfId="0" applyFill="1" applyBorder="1"/>
    <xf numFmtId="0" fontId="12" fillId="5" borderId="63" xfId="0" applyFont="1" applyFill="1" applyBorder="1" applyAlignment="1">
      <alignment horizontal="center"/>
    </xf>
    <xf numFmtId="0" fontId="0" fillId="5" borderId="64" xfId="0" applyFill="1" applyBorder="1"/>
    <xf numFmtId="0" fontId="0" fillId="5" borderId="65" xfId="0" applyFill="1" applyBorder="1"/>
    <xf numFmtId="0" fontId="12" fillId="5" borderId="33" xfId="0" applyFont="1" applyFill="1" applyBorder="1" applyAlignment="1">
      <alignment horizontal="center"/>
    </xf>
    <xf numFmtId="0" fontId="0" fillId="5" borderId="35" xfId="0" applyFill="1" applyBorder="1"/>
    <xf numFmtId="0" fontId="19" fillId="4" borderId="24" xfId="0" applyFont="1" applyFill="1" applyBorder="1" applyAlignment="1">
      <alignment horizontal="center" vertical="center"/>
    </xf>
    <xf numFmtId="0" fontId="0" fillId="6" borderId="0" xfId="0" applyFill="1"/>
    <xf numFmtId="165" fontId="0" fillId="6" borderId="12" xfId="0" applyNumberFormat="1" applyFill="1" applyBorder="1"/>
    <xf numFmtId="0" fontId="0" fillId="6" borderId="12" xfId="0" applyFill="1" applyBorder="1" applyAlignment="1">
      <alignment horizontal="right"/>
    </xf>
    <xf numFmtId="0" fontId="0" fillId="6" borderId="48" xfId="0" applyFill="1" applyBorder="1"/>
    <xf numFmtId="0" fontId="0" fillId="6" borderId="48" xfId="0" applyFill="1" applyBorder="1" applyAlignment="1">
      <alignment horizontal="right"/>
    </xf>
    <xf numFmtId="165" fontId="6" fillId="6" borderId="48" xfId="0" applyNumberFormat="1" applyFont="1" applyFill="1" applyBorder="1" applyAlignment="1">
      <alignment vertical="center"/>
    </xf>
    <xf numFmtId="165" fontId="0" fillId="6" borderId="54" xfId="0" applyNumberFormat="1" applyFill="1" applyBorder="1" applyAlignment="1">
      <alignment horizontal="right"/>
    </xf>
    <xf numFmtId="165" fontId="0" fillId="6" borderId="29" xfId="0" applyNumberFormat="1" applyFill="1" applyBorder="1" applyAlignment="1">
      <alignment horizontal="right"/>
    </xf>
    <xf numFmtId="0" fontId="12" fillId="7" borderId="40" xfId="0" applyFont="1" applyFill="1" applyBorder="1"/>
    <xf numFmtId="0" fontId="19" fillId="7" borderId="41" xfId="0" applyFont="1" applyFill="1" applyBorder="1" applyAlignment="1">
      <alignment horizontal="center"/>
    </xf>
    <xf numFmtId="0" fontId="19" fillId="7" borderId="41" xfId="0" applyFont="1" applyFill="1" applyBorder="1" applyAlignment="1">
      <alignment horizontal="right"/>
    </xf>
    <xf numFmtId="0" fontId="19" fillId="7" borderId="42" xfId="0" applyFont="1" applyFill="1" applyBorder="1" applyAlignment="1">
      <alignment horizontal="center"/>
    </xf>
    <xf numFmtId="0" fontId="19" fillId="7" borderId="50" xfId="0" applyFont="1" applyFill="1" applyBorder="1"/>
    <xf numFmtId="0" fontId="19" fillId="7" borderId="51" xfId="0" applyFont="1" applyFill="1" applyBorder="1" applyAlignment="1">
      <alignment horizontal="center"/>
    </xf>
    <xf numFmtId="0" fontId="20" fillId="7" borderId="52" xfId="0" applyFont="1" applyFill="1" applyBorder="1"/>
    <xf numFmtId="9" fontId="0" fillId="6" borderId="0" xfId="2" applyFont="1" applyFill="1" applyBorder="1"/>
    <xf numFmtId="9" fontId="0" fillId="6" borderId="7" xfId="2" applyFont="1" applyFill="1" applyBorder="1"/>
    <xf numFmtId="0" fontId="12" fillId="5" borderId="18" xfId="0" applyFont="1" applyFill="1" applyBorder="1" applyAlignment="1">
      <alignment horizontal="center"/>
    </xf>
    <xf numFmtId="0" fontId="0" fillId="5" borderId="0" xfId="0" applyFill="1"/>
    <xf numFmtId="0" fontId="0" fillId="5" borderId="19" xfId="0" applyFill="1" applyBorder="1"/>
    <xf numFmtId="0" fontId="12" fillId="5" borderId="19" xfId="0" applyFont="1" applyFill="1" applyBorder="1"/>
    <xf numFmtId="0" fontId="12" fillId="5" borderId="58" xfId="0" applyFont="1" applyFill="1" applyBorder="1" applyAlignment="1">
      <alignment horizontal="center"/>
    </xf>
    <xf numFmtId="0" fontId="0" fillId="5" borderId="59" xfId="0" applyFill="1" applyBorder="1"/>
    <xf numFmtId="0" fontId="19" fillId="7" borderId="18" xfId="0" applyFont="1" applyFill="1" applyBorder="1"/>
    <xf numFmtId="0" fontId="20" fillId="7" borderId="0" xfId="0" applyFont="1" applyFill="1"/>
    <xf numFmtId="0" fontId="19" fillId="7" borderId="19" xfId="0" applyFont="1" applyFill="1" applyBorder="1"/>
    <xf numFmtId="0" fontId="20" fillId="7" borderId="15" xfId="0" applyFont="1" applyFill="1" applyBorder="1"/>
    <xf numFmtId="0" fontId="19" fillId="7" borderId="16" xfId="0" applyFont="1" applyFill="1" applyBorder="1"/>
    <xf numFmtId="0" fontId="19" fillId="7" borderId="17" xfId="0" applyFont="1" applyFill="1" applyBorder="1"/>
    <xf numFmtId="0" fontId="12" fillId="5" borderId="18" xfId="0" applyFont="1" applyFill="1" applyBorder="1"/>
    <xf numFmtId="0" fontId="0" fillId="8" borderId="53" xfId="0" applyFill="1" applyBorder="1"/>
    <xf numFmtId="0" fontId="0" fillId="8" borderId="26" xfId="0" applyFill="1" applyBorder="1"/>
    <xf numFmtId="0" fontId="0" fillId="8" borderId="27" xfId="0" applyFill="1" applyBorder="1"/>
    <xf numFmtId="0" fontId="0" fillId="8" borderId="19" xfId="0" applyFill="1" applyBorder="1"/>
    <xf numFmtId="164" fontId="6" fillId="0" borderId="0" xfId="0" applyNumberFormat="1" applyFont="1" applyAlignment="1">
      <alignment horizontal="left"/>
    </xf>
    <xf numFmtId="164" fontId="6" fillId="0" borderId="5" xfId="0" applyNumberFormat="1" applyFont="1" applyBorder="1" applyAlignment="1">
      <alignment horizontal="left"/>
    </xf>
    <xf numFmtId="0" fontId="11" fillId="0" borderId="0" xfId="0" applyFont="1" applyAlignment="1">
      <alignment horizontal="left" wrapText="1"/>
    </xf>
    <xf numFmtId="0" fontId="11" fillId="0" borderId="5" xfId="0" applyFont="1" applyBorder="1" applyAlignment="1">
      <alignment horizontal="left" wrapText="1"/>
    </xf>
    <xf numFmtId="0" fontId="11" fillId="0" borderId="7" xfId="0" applyFont="1" applyBorder="1" applyAlignment="1">
      <alignment horizontal="left" wrapText="1"/>
    </xf>
    <xf numFmtId="0" fontId="11" fillId="0" borderId="8" xfId="0" applyFont="1" applyBorder="1" applyAlignment="1">
      <alignment horizontal="left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/>
    </xf>
    <xf numFmtId="164" fontId="6" fillId="0" borderId="3" xfId="0" applyNumberFormat="1" applyFont="1" applyBorder="1" applyAlignment="1">
      <alignment horizontal="center" vertical="center"/>
    </xf>
    <xf numFmtId="164" fontId="7" fillId="0" borderId="0" xfId="0" applyNumberFormat="1" applyFont="1" applyAlignment="1">
      <alignment horizontal="left" vertical="center" wrapText="1"/>
    </xf>
    <xf numFmtId="164" fontId="6" fillId="0" borderId="2" xfId="0" applyNumberFormat="1" applyFont="1" applyBorder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221D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3.xml"/><Relationship Id="rId5" Type="http://schemas.openxmlformats.org/officeDocument/2006/relationships/styles" Target="styles.xml"/><Relationship Id="rId10" Type="http://schemas.openxmlformats.org/officeDocument/2006/relationships/customXml" Target="../customXml/item2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Christopher Magee" id="{F9C46BBF-B8CD-4E02-909A-8037262D7DDE}" userId="S::cmagee@wrma.com::5d76ca01-5950-4efc-b284-ef08c5843167" providerId="AD"/>
</personList>
</file>

<file path=xl/theme/theme1.xml><?xml version="1.0" encoding="utf-8"?>
<a:theme xmlns:a="http://schemas.openxmlformats.org/drawingml/2006/main" name="Office Theme">
  <a:themeElements>
    <a:clrScheme name="APS TARC colors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221D55"/>
      </a:accent1>
      <a:accent2>
        <a:srgbClr val="F59E0B"/>
      </a:accent2>
      <a:accent3>
        <a:srgbClr val="075190"/>
      </a:accent3>
      <a:accent4>
        <a:srgbClr val="5B2195"/>
      </a:accent4>
      <a:accent5>
        <a:srgbClr val="742FA6"/>
      </a:accent5>
      <a:accent6>
        <a:srgbClr val="4D4D4F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D16" dT="2024-07-18T17:06:48.64" personId="{F9C46BBF-B8CD-4E02-909A-8037262D7DDE}" id="{87A76D1C-5F08-46F0-B679-52D5B2521895}">
    <text>This seems like you're dividing something by itself.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AF31FA-EC45-46EE-9AA3-EE562E1699B9}">
  <dimension ref="A1:F37"/>
  <sheetViews>
    <sheetView topLeftCell="A8" zoomScale="90" zoomScaleNormal="90" workbookViewId="0">
      <selection activeCell="G18" sqref="G18"/>
    </sheetView>
  </sheetViews>
  <sheetFormatPr defaultRowHeight="13.8"/>
  <cols>
    <col min="1" max="1" width="63.59765625" customWidth="1"/>
    <col min="2" max="8" width="25" customWidth="1"/>
    <col min="9" max="9" width="18.3984375" customWidth="1"/>
  </cols>
  <sheetData>
    <row r="1" spans="1:6" ht="15">
      <c r="A1" t="s">
        <v>175</v>
      </c>
    </row>
    <row r="2" spans="1:6" ht="15">
      <c r="A2" t="s">
        <v>142</v>
      </c>
    </row>
    <row r="3" spans="1:6" ht="15">
      <c r="A3" s="55" t="s">
        <v>124</v>
      </c>
    </row>
    <row r="4" spans="1:6" ht="15">
      <c r="A4" s="55" t="s">
        <v>125</v>
      </c>
    </row>
    <row r="5" spans="1:6" ht="15">
      <c r="A5" t="s">
        <v>176</v>
      </c>
    </row>
    <row r="6" spans="1:6" ht="15.75" thickBot="1"/>
    <row r="7" spans="1:6" s="63" customFormat="1" ht="31.5" thickTop="1" thickBot="1">
      <c r="A7" s="115" t="s">
        <v>118</v>
      </c>
      <c r="B7" s="98" t="s">
        <v>76</v>
      </c>
      <c r="C7" s="98" t="s">
        <v>143</v>
      </c>
      <c r="D7" s="98" t="s">
        <v>144</v>
      </c>
      <c r="E7" s="98" t="s">
        <v>77</v>
      </c>
      <c r="F7" s="99" t="s">
        <v>78</v>
      </c>
    </row>
    <row r="8" spans="1:6" ht="15.75" thickTop="1">
      <c r="A8" s="100" t="s">
        <v>45</v>
      </c>
      <c r="B8" s="101"/>
      <c r="C8" s="101"/>
      <c r="D8" s="102"/>
      <c r="E8" s="102"/>
      <c r="F8" s="103"/>
    </row>
    <row r="9" spans="1:6" ht="15">
      <c r="A9" s="65" t="s">
        <v>71</v>
      </c>
      <c r="B9" s="64"/>
      <c r="C9" s="64"/>
      <c r="D9" s="64"/>
      <c r="E9" s="64"/>
      <c r="F9" s="58"/>
    </row>
    <row r="10" spans="1:6" ht="15.75" thickBot="1">
      <c r="A10" s="65" t="s">
        <v>72</v>
      </c>
      <c r="B10" s="64"/>
      <c r="C10" s="64"/>
      <c r="D10" s="64"/>
      <c r="E10" s="64"/>
      <c r="F10" s="58"/>
    </row>
    <row r="11" spans="1:6" ht="15.75" thickTop="1">
      <c r="A11" s="113" t="s">
        <v>74</v>
      </c>
      <c r="B11" s="102"/>
      <c r="C11" s="102"/>
      <c r="D11" s="102"/>
      <c r="E11" s="102"/>
      <c r="F11" s="114"/>
    </row>
    <row r="12" spans="1:6" ht="15">
      <c r="A12" s="65" t="s">
        <v>119</v>
      </c>
      <c r="B12" s="64"/>
      <c r="C12" s="64"/>
      <c r="D12" s="64"/>
      <c r="E12" s="64"/>
      <c r="F12" s="58"/>
    </row>
    <row r="13" spans="1:6" ht="15">
      <c r="A13" s="65" t="s">
        <v>120</v>
      </c>
      <c r="B13" s="64"/>
      <c r="C13" s="64"/>
      <c r="D13" s="64"/>
      <c r="E13" s="64"/>
      <c r="F13" s="58"/>
    </row>
    <row r="14" spans="1:6" ht="15">
      <c r="A14" s="65" t="s">
        <v>141</v>
      </c>
      <c r="B14" s="64"/>
      <c r="C14" s="64"/>
      <c r="D14" s="64"/>
      <c r="E14" s="64"/>
      <c r="F14" s="58"/>
    </row>
    <row r="15" spans="1:6" ht="15">
      <c r="A15" s="104" t="s">
        <v>145</v>
      </c>
      <c r="B15" s="105"/>
      <c r="C15" s="105"/>
      <c r="D15" s="105"/>
      <c r="E15" s="105"/>
      <c r="F15" s="106"/>
    </row>
    <row r="16" spans="1:6" ht="15">
      <c r="A16" s="104" t="s">
        <v>135</v>
      </c>
      <c r="B16" s="105"/>
      <c r="C16" s="105"/>
      <c r="D16" s="105"/>
      <c r="E16" s="105"/>
      <c r="F16" s="106"/>
    </row>
    <row r="17" spans="1:6" ht="15">
      <c r="A17" s="104" t="s">
        <v>136</v>
      </c>
      <c r="B17" s="105"/>
      <c r="C17" s="105"/>
      <c r="D17" s="105"/>
      <c r="E17" s="105"/>
      <c r="F17" s="106"/>
    </row>
    <row r="18" spans="1:6" ht="15">
      <c r="A18" s="104" t="s">
        <v>137</v>
      </c>
      <c r="B18" s="105"/>
      <c r="C18" s="105"/>
      <c r="D18" s="105"/>
      <c r="E18" s="105"/>
      <c r="F18" s="106"/>
    </row>
    <row r="19" spans="1:6" ht="15">
      <c r="A19" s="147" t="s">
        <v>146</v>
      </c>
      <c r="B19" s="148"/>
      <c r="C19" s="148"/>
      <c r="D19" s="148"/>
      <c r="E19" s="148"/>
      <c r="F19" s="149"/>
    </row>
    <row r="20" spans="1:6" ht="15">
      <c r="A20" s="147" t="s">
        <v>139</v>
      </c>
      <c r="B20" s="148"/>
      <c r="C20" s="148"/>
      <c r="D20" s="148"/>
      <c r="E20" s="148"/>
      <c r="F20" s="149"/>
    </row>
    <row r="21" spans="1:6" ht="15">
      <c r="A21" s="147" t="s">
        <v>127</v>
      </c>
      <c r="B21" s="148"/>
      <c r="C21" s="148"/>
      <c r="D21" s="148"/>
      <c r="E21" s="148"/>
      <c r="F21" s="149"/>
    </row>
    <row r="22" spans="1:6" ht="15">
      <c r="A22" s="147" t="s">
        <v>128</v>
      </c>
      <c r="B22" s="148"/>
      <c r="C22" s="148"/>
      <c r="D22" s="148"/>
      <c r="E22" s="148"/>
      <c r="F22" s="149"/>
    </row>
    <row r="23" spans="1:6" ht="15">
      <c r="A23" s="147" t="s">
        <v>138</v>
      </c>
      <c r="B23" s="148"/>
      <c r="C23" s="148"/>
      <c r="D23" s="148"/>
      <c r="E23" s="148"/>
      <c r="F23" s="149"/>
    </row>
    <row r="24" spans="1:6" ht="15">
      <c r="A24" s="65" t="s">
        <v>121</v>
      </c>
      <c r="B24" s="64"/>
      <c r="C24" s="64"/>
      <c r="D24" s="64"/>
      <c r="E24" s="64"/>
      <c r="F24" s="58"/>
    </row>
    <row r="25" spans="1:6" ht="15">
      <c r="A25" s="65" t="s">
        <v>129</v>
      </c>
      <c r="B25" s="64"/>
      <c r="C25" s="64"/>
      <c r="D25" s="64"/>
      <c r="E25" s="64"/>
      <c r="F25" s="58"/>
    </row>
    <row r="26" spans="1:6" ht="15">
      <c r="A26" s="65" t="s">
        <v>131</v>
      </c>
      <c r="B26" s="64"/>
      <c r="C26" s="64"/>
      <c r="D26" s="64"/>
      <c r="E26" s="64"/>
      <c r="F26" s="58"/>
    </row>
    <row r="27" spans="1:6" ht="15">
      <c r="A27" s="65" t="s">
        <v>130</v>
      </c>
      <c r="B27" s="64"/>
      <c r="C27" s="64"/>
      <c r="D27" s="64"/>
      <c r="E27" s="64"/>
      <c r="F27" s="58"/>
    </row>
    <row r="28" spans="1:6" ht="15">
      <c r="A28" s="107" t="s">
        <v>73</v>
      </c>
      <c r="B28" s="108"/>
      <c r="C28" s="108"/>
      <c r="D28" s="108"/>
      <c r="E28" s="108"/>
      <c r="F28" s="109"/>
    </row>
    <row r="29" spans="1:6" ht="15">
      <c r="A29" s="65" t="s">
        <v>122</v>
      </c>
      <c r="B29" s="64"/>
      <c r="C29" s="64"/>
      <c r="D29" s="64"/>
      <c r="E29" s="64"/>
      <c r="F29" s="58"/>
    </row>
    <row r="30" spans="1:6" ht="15">
      <c r="A30" s="65" t="s">
        <v>126</v>
      </c>
      <c r="B30" s="64"/>
      <c r="C30" s="64"/>
      <c r="D30" s="64"/>
      <c r="E30" s="64"/>
      <c r="F30" s="58"/>
    </row>
    <row r="31" spans="1:6" ht="15">
      <c r="A31" s="65" t="s">
        <v>132</v>
      </c>
      <c r="B31" s="64"/>
      <c r="C31" s="64"/>
      <c r="D31" s="64"/>
      <c r="E31" s="64"/>
      <c r="F31" s="58"/>
    </row>
    <row r="32" spans="1:6" ht="15">
      <c r="A32" s="65" t="s">
        <v>123</v>
      </c>
      <c r="B32" s="64"/>
      <c r="C32" s="64"/>
      <c r="D32" s="64"/>
      <c r="E32" s="64"/>
      <c r="F32" s="58"/>
    </row>
    <row r="33" spans="1:6" ht="15.75" thickBot="1">
      <c r="A33" s="110" t="s">
        <v>75</v>
      </c>
      <c r="B33" s="111"/>
      <c r="C33" s="111"/>
      <c r="D33" s="111"/>
      <c r="E33" s="111"/>
      <c r="F33" s="112"/>
    </row>
    <row r="34" spans="1:6" ht="15">
      <c r="A34" s="65" t="s">
        <v>140</v>
      </c>
      <c r="B34" s="64"/>
      <c r="C34" s="64"/>
      <c r="D34" s="64"/>
      <c r="E34" s="64"/>
      <c r="F34" s="58"/>
    </row>
    <row r="35" spans="1:6" ht="15">
      <c r="A35" s="65" t="s">
        <v>133</v>
      </c>
      <c r="B35" s="64"/>
      <c r="C35" s="64"/>
      <c r="D35" s="64"/>
      <c r="E35" s="64"/>
      <c r="F35" s="58"/>
    </row>
    <row r="36" spans="1:6" ht="15.75" thickBot="1">
      <c r="A36" s="66" t="s">
        <v>134</v>
      </c>
      <c r="B36" s="67"/>
      <c r="C36" s="67"/>
      <c r="D36" s="67"/>
      <c r="E36" s="67"/>
      <c r="F36" s="62"/>
    </row>
    <row r="37" spans="1:6" ht="15.75" thickTop="1"/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76929B-CD23-406F-8092-0F64DF285708}">
  <dimension ref="A1:R68"/>
  <sheetViews>
    <sheetView topLeftCell="A12" zoomScale="90" zoomScaleNormal="90" workbookViewId="0">
      <selection activeCell="F15" sqref="F15"/>
    </sheetView>
  </sheetViews>
  <sheetFormatPr defaultRowHeight="13.8"/>
  <cols>
    <col min="1" max="1" width="47.296875" customWidth="1"/>
    <col min="2" max="2" width="11" bestFit="1" customWidth="1"/>
    <col min="3" max="3" width="11" style="78" bestFit="1" customWidth="1"/>
    <col min="4" max="4" width="97.09765625" customWidth="1"/>
    <col min="10" max="10" width="52.09765625" customWidth="1"/>
  </cols>
  <sheetData>
    <row r="1" spans="1:7" ht="15">
      <c r="A1" s="55" t="s">
        <v>177</v>
      </c>
    </row>
    <row r="2" spans="1:7" ht="15.75" thickBot="1">
      <c r="A2" s="116" t="s">
        <v>114</v>
      </c>
      <c r="B2" s="116"/>
    </row>
    <row r="3" spans="1:7" ht="16.5" thickTop="1" thickBot="1">
      <c r="A3" s="124" t="s">
        <v>178</v>
      </c>
      <c r="B3" s="125" t="s">
        <v>38</v>
      </c>
      <c r="C3" s="126" t="s">
        <v>39</v>
      </c>
      <c r="D3" s="127" t="s">
        <v>37</v>
      </c>
      <c r="G3" t="s">
        <v>115</v>
      </c>
    </row>
    <row r="4" spans="1:7" ht="15.75" thickTop="1">
      <c r="A4" s="92" t="s">
        <v>147</v>
      </c>
      <c r="B4" s="54">
        <v>1200</v>
      </c>
      <c r="C4" s="79"/>
      <c r="D4" s="93" t="s">
        <v>55</v>
      </c>
    </row>
    <row r="5" spans="1:7" ht="15">
      <c r="A5" s="83" t="s">
        <v>0</v>
      </c>
      <c r="B5" s="53">
        <v>1000</v>
      </c>
      <c r="C5" s="80"/>
      <c r="D5" s="84" t="s">
        <v>54</v>
      </c>
    </row>
    <row r="6" spans="1:7" ht="15">
      <c r="A6" s="83" t="s">
        <v>66</v>
      </c>
      <c r="B6" s="53">
        <v>10</v>
      </c>
      <c r="C6" s="80"/>
      <c r="D6" s="84" t="s">
        <v>148</v>
      </c>
      <c r="G6" t="s">
        <v>53</v>
      </c>
    </row>
    <row r="7" spans="1:7" ht="15">
      <c r="A7" s="83" t="s">
        <v>34</v>
      </c>
      <c r="B7" s="53">
        <f>B6*B5</f>
        <v>10000</v>
      </c>
      <c r="C7" s="80">
        <f>C6*C5</f>
        <v>0</v>
      </c>
      <c r="D7" s="84" t="s">
        <v>149</v>
      </c>
    </row>
    <row r="8" spans="1:7" ht="15">
      <c r="A8" s="83" t="s">
        <v>33</v>
      </c>
      <c r="B8" s="53">
        <v>1500</v>
      </c>
      <c r="C8" s="80"/>
      <c r="D8" s="84" t="s">
        <v>150</v>
      </c>
    </row>
    <row r="9" spans="1:7" ht="15">
      <c r="A9" s="83" t="s">
        <v>69</v>
      </c>
      <c r="B9" s="117">
        <f>B7/B8</f>
        <v>6.666666666666667</v>
      </c>
      <c r="C9" s="118" t="e">
        <f>C7/C8</f>
        <v>#DIV/0!</v>
      </c>
      <c r="D9" s="84" t="s">
        <v>40</v>
      </c>
    </row>
    <row r="10" spans="1:7" ht="15.75" thickBot="1">
      <c r="A10" s="85" t="s">
        <v>67</v>
      </c>
      <c r="B10" s="119">
        <f>B5/B9</f>
        <v>150</v>
      </c>
      <c r="C10" s="120" t="e">
        <f>C5/C9</f>
        <v>#DIV/0!</v>
      </c>
      <c r="D10" s="94" t="s">
        <v>68</v>
      </c>
    </row>
    <row r="11" spans="1:7" ht="54.6" customHeight="1" thickTop="1" thickBot="1"/>
    <row r="12" spans="1:7" ht="16.5" thickTop="1" thickBot="1">
      <c r="A12" s="124" t="s">
        <v>179</v>
      </c>
      <c r="B12" s="125" t="s">
        <v>38</v>
      </c>
      <c r="C12" s="126" t="s">
        <v>39</v>
      </c>
      <c r="D12" s="127" t="s">
        <v>37</v>
      </c>
    </row>
    <row r="13" spans="1:7" ht="15.75" thickTop="1">
      <c r="A13" s="81" t="s">
        <v>151</v>
      </c>
      <c r="B13" s="77">
        <f>B9</f>
        <v>6.666666666666667</v>
      </c>
      <c r="C13" s="79"/>
      <c r="D13" s="82" t="s">
        <v>56</v>
      </c>
    </row>
    <row r="14" spans="1:7" ht="15">
      <c r="A14" s="83" t="s">
        <v>70</v>
      </c>
      <c r="B14" s="53">
        <v>5</v>
      </c>
      <c r="C14" s="80"/>
      <c r="D14" s="84" t="s">
        <v>35</v>
      </c>
    </row>
    <row r="15" spans="1:7" ht="15">
      <c r="A15" s="83" t="s">
        <v>152</v>
      </c>
      <c r="B15" s="117">
        <f>B13-B14</f>
        <v>1.666666666666667</v>
      </c>
      <c r="C15" s="118"/>
      <c r="D15" s="84" t="s">
        <v>154</v>
      </c>
    </row>
    <row r="16" spans="1:7" ht="15">
      <c r="A16" s="83" t="s">
        <v>36</v>
      </c>
      <c r="B16" s="53">
        <v>0.1</v>
      </c>
      <c r="C16" s="80"/>
      <c r="D16" s="84" t="s">
        <v>116</v>
      </c>
    </row>
    <row r="17" spans="1:4" ht="15.75" thickBot="1">
      <c r="A17" s="85" t="s">
        <v>153</v>
      </c>
      <c r="B17" s="121">
        <f>((B13*B16)+B13)</f>
        <v>7.3333333333333339</v>
      </c>
      <c r="C17" s="120"/>
      <c r="D17" s="86" t="s">
        <v>155</v>
      </c>
    </row>
    <row r="18" spans="1:4" ht="15.75" thickTop="1"/>
    <row r="19" spans="1:4" ht="15.75" thickBot="1"/>
    <row r="20" spans="1:4" ht="15.75" thickTop="1">
      <c r="A20" s="128" t="s">
        <v>103</v>
      </c>
      <c r="B20" s="129" t="s">
        <v>105</v>
      </c>
      <c r="C20" s="129" t="s">
        <v>106</v>
      </c>
      <c r="D20" s="130" t="s">
        <v>104</v>
      </c>
    </row>
    <row r="21" spans="1:4" ht="15">
      <c r="A21" s="146" t="str">
        <f>$A$9</f>
        <v>Projected number of FTEs needed</v>
      </c>
      <c r="B21" s="89">
        <f>B9</f>
        <v>6.666666666666667</v>
      </c>
      <c r="C21" s="90" t="s">
        <v>111</v>
      </c>
      <c r="D21" s="91" t="s">
        <v>56</v>
      </c>
    </row>
    <row r="22" spans="1:4" ht="15">
      <c r="A22" s="88" t="s">
        <v>156</v>
      </c>
      <c r="B22" s="90">
        <v>0.05</v>
      </c>
      <c r="C22" s="122">
        <f>B$21*B22</f>
        <v>0.33333333333333337</v>
      </c>
      <c r="D22" s="91" t="s">
        <v>159</v>
      </c>
    </row>
    <row r="23" spans="1:4" ht="15">
      <c r="A23" s="88" t="s">
        <v>157</v>
      </c>
      <c r="B23" s="90">
        <v>0.1</v>
      </c>
      <c r="C23" s="122">
        <f t="shared" ref="C23:C28" si="0">B$21*B23</f>
        <v>0.66666666666666674</v>
      </c>
      <c r="D23" s="91" t="s">
        <v>159</v>
      </c>
    </row>
    <row r="24" spans="1:4" ht="27" customHeight="1">
      <c r="A24" s="88" t="s">
        <v>100</v>
      </c>
      <c r="B24" s="90">
        <v>0.2</v>
      </c>
      <c r="C24" s="122">
        <f t="shared" si="0"/>
        <v>1.3333333333333335</v>
      </c>
      <c r="D24" s="91" t="s">
        <v>159</v>
      </c>
    </row>
    <row r="25" spans="1:4" ht="27" customHeight="1">
      <c r="A25" s="146" t="s">
        <v>107</v>
      </c>
      <c r="B25" s="90"/>
      <c r="C25" s="122"/>
      <c r="D25" s="91" t="s">
        <v>108</v>
      </c>
    </row>
    <row r="26" spans="1:4" ht="27" customHeight="1">
      <c r="A26" s="88" t="s">
        <v>102</v>
      </c>
      <c r="B26" s="90">
        <v>0.05</v>
      </c>
      <c r="C26" s="122">
        <f t="shared" si="0"/>
        <v>0.33333333333333337</v>
      </c>
      <c r="D26" s="91" t="s">
        <v>159</v>
      </c>
    </row>
    <row r="27" spans="1:4" ht="27" customHeight="1">
      <c r="A27" s="88" t="s">
        <v>158</v>
      </c>
      <c r="B27" s="90">
        <v>0.01</v>
      </c>
      <c r="C27" s="122">
        <f t="shared" si="0"/>
        <v>6.6666666666666666E-2</v>
      </c>
      <c r="D27" s="91" t="s">
        <v>159</v>
      </c>
    </row>
    <row r="28" spans="1:4" ht="27" customHeight="1">
      <c r="A28" s="88" t="s">
        <v>101</v>
      </c>
      <c r="B28" s="90"/>
      <c r="C28" s="122">
        <f t="shared" si="0"/>
        <v>0</v>
      </c>
      <c r="D28" s="91" t="s">
        <v>159</v>
      </c>
    </row>
    <row r="29" spans="1:4" ht="21" customHeight="1" thickBot="1">
      <c r="A29" s="66" t="s">
        <v>109</v>
      </c>
      <c r="B29" s="87" t="s">
        <v>110</v>
      </c>
      <c r="C29" s="123">
        <f>SUM(C22:C28)</f>
        <v>2.7333333333333338</v>
      </c>
      <c r="D29" s="62" t="s">
        <v>112</v>
      </c>
    </row>
    <row r="30" spans="1:4" ht="15.75" thickTop="1"/>
    <row r="35" spans="10:18" ht="19.95" customHeight="1"/>
    <row r="37" spans="10:18" ht="33" customHeight="1"/>
    <row r="39" spans="10:18">
      <c r="J39" s="3" t="s">
        <v>2</v>
      </c>
      <c r="K39" s="4"/>
      <c r="L39" s="4"/>
      <c r="M39" s="4"/>
      <c r="N39" s="4"/>
      <c r="O39" s="4"/>
    </row>
    <row r="40" spans="10:18">
      <c r="J40" s="5" t="s">
        <v>3</v>
      </c>
      <c r="K40" s="4"/>
      <c r="L40" s="4"/>
      <c r="M40" s="4"/>
      <c r="N40" s="4"/>
      <c r="O40" s="4"/>
    </row>
    <row r="41" spans="10:18">
      <c r="J41" s="6" t="s">
        <v>4</v>
      </c>
      <c r="K41" s="4"/>
      <c r="L41" s="4"/>
      <c r="M41" s="4"/>
      <c r="N41" s="4"/>
      <c r="O41" s="4"/>
    </row>
    <row r="42" spans="10:18" ht="14.4" thickBot="1">
      <c r="J42" s="7"/>
      <c r="K42" s="8"/>
      <c r="L42" s="8"/>
      <c r="M42" s="8"/>
      <c r="N42" s="8"/>
      <c r="O42" s="8"/>
      <c r="P42" s="9"/>
      <c r="Q42" s="9"/>
      <c r="R42" s="9"/>
    </row>
    <row r="43" spans="10:18" ht="14.4" thickBot="1">
      <c r="J43" s="158" t="s">
        <v>5</v>
      </c>
      <c r="K43" s="159"/>
      <c r="L43" s="10"/>
      <c r="M43" s="11"/>
      <c r="N43" s="11"/>
      <c r="O43" s="11"/>
      <c r="P43" s="12"/>
      <c r="Q43" s="12"/>
      <c r="R43" s="12"/>
    </row>
    <row r="44" spans="10:18" ht="14.4" thickBot="1">
      <c r="J44" s="13" t="s">
        <v>6</v>
      </c>
      <c r="K44" s="14" t="s">
        <v>7</v>
      </c>
      <c r="L44" s="15"/>
      <c r="M44" s="11"/>
      <c r="N44" s="11"/>
      <c r="O44" s="11"/>
      <c r="P44" s="12"/>
      <c r="Q44" s="12"/>
      <c r="R44" s="12"/>
    </row>
    <row r="45" spans="10:18">
      <c r="J45" s="16" t="s">
        <v>8</v>
      </c>
      <c r="K45" s="17">
        <v>2080</v>
      </c>
      <c r="L45" s="2"/>
      <c r="M45" s="11"/>
      <c r="N45" s="11"/>
      <c r="O45" s="11"/>
      <c r="P45" s="12"/>
      <c r="Q45" s="12"/>
      <c r="R45" s="12"/>
    </row>
    <row r="46" spans="10:18">
      <c r="J46" s="18" t="s">
        <v>9</v>
      </c>
      <c r="K46" s="19">
        <v>206.9</v>
      </c>
      <c r="L46" s="2"/>
      <c r="M46" s="11"/>
      <c r="N46" s="11"/>
      <c r="O46" s="11"/>
      <c r="P46" s="12"/>
      <c r="Q46" s="12"/>
      <c r="R46" s="12"/>
    </row>
    <row r="47" spans="10:18">
      <c r="J47" s="18" t="s">
        <v>10</v>
      </c>
      <c r="K47" s="20">
        <v>134.80000000000001</v>
      </c>
      <c r="L47" s="2"/>
      <c r="M47" s="11"/>
      <c r="N47" s="11"/>
      <c r="O47" s="11"/>
      <c r="P47" s="12"/>
      <c r="Q47" s="12"/>
      <c r="R47" s="12"/>
    </row>
    <row r="48" spans="10:18">
      <c r="J48" s="18" t="s">
        <v>11</v>
      </c>
      <c r="K48" s="20">
        <v>96</v>
      </c>
      <c r="L48" s="2"/>
      <c r="M48" s="11"/>
      <c r="N48" s="11"/>
      <c r="O48" s="11"/>
      <c r="P48" s="12"/>
      <c r="Q48" s="12"/>
      <c r="R48" s="12"/>
    </row>
    <row r="49" spans="10:18">
      <c r="J49" s="18" t="s">
        <v>12</v>
      </c>
      <c r="K49" s="21">
        <f>K45-K46-K47-K48</f>
        <v>1642.3</v>
      </c>
      <c r="L49" s="2"/>
      <c r="M49" s="11"/>
      <c r="N49" s="11"/>
      <c r="O49" s="11"/>
      <c r="P49" s="12"/>
      <c r="Q49" s="12"/>
      <c r="R49" s="12"/>
    </row>
    <row r="50" spans="10:18" ht="14.4" thickBot="1">
      <c r="J50" s="22" t="s">
        <v>13</v>
      </c>
      <c r="K50" s="23">
        <f>(K49/8)*0.5</f>
        <v>102.64375</v>
      </c>
      <c r="L50" s="2"/>
      <c r="M50" s="11"/>
      <c r="N50" s="11"/>
      <c r="O50" s="11"/>
      <c r="P50" s="12"/>
      <c r="Q50" s="12"/>
      <c r="R50" s="12"/>
    </row>
    <row r="51" spans="10:18" ht="14.4" thickBot="1">
      <c r="J51" s="24" t="s">
        <v>14</v>
      </c>
      <c r="K51" s="25">
        <f>K50+K48+K47+K46</f>
        <v>540.34375</v>
      </c>
      <c r="L51" s="2"/>
      <c r="M51" s="11"/>
      <c r="N51" s="11"/>
      <c r="O51" s="11"/>
      <c r="P51" s="12"/>
      <c r="Q51" s="12"/>
      <c r="R51" s="12"/>
    </row>
    <row r="52" spans="10:18" ht="22.2" customHeight="1">
      <c r="J52" s="160" t="s">
        <v>15</v>
      </c>
      <c r="K52" s="160"/>
      <c r="L52" s="160"/>
      <c r="M52" s="160"/>
      <c r="N52" s="160"/>
      <c r="O52" s="11"/>
      <c r="P52" s="12"/>
      <c r="Q52" s="12"/>
      <c r="R52" s="12"/>
    </row>
    <row r="53" spans="10:18" ht="14.4" thickBot="1">
      <c r="J53" s="26"/>
      <c r="K53" s="2"/>
      <c r="L53" s="27"/>
      <c r="M53" s="2"/>
      <c r="N53" s="11"/>
      <c r="O53" s="11"/>
      <c r="P53" s="12"/>
      <c r="Q53" s="12"/>
      <c r="R53" s="12"/>
    </row>
    <row r="54" spans="10:18" ht="14.4" thickBot="1">
      <c r="J54" s="158" t="s">
        <v>16</v>
      </c>
      <c r="K54" s="161"/>
      <c r="L54" s="161"/>
      <c r="M54" s="159"/>
      <c r="N54" s="11"/>
      <c r="O54" s="11"/>
      <c r="P54" s="12"/>
      <c r="Q54" s="12"/>
      <c r="R54" s="12"/>
    </row>
    <row r="55" spans="10:18" ht="72.599999999999994" thickBot="1">
      <c r="J55" s="28" t="s">
        <v>17</v>
      </c>
      <c r="K55" s="29" t="s">
        <v>7</v>
      </c>
      <c r="L55" s="30" t="s">
        <v>18</v>
      </c>
      <c r="M55" s="31" t="s">
        <v>19</v>
      </c>
      <c r="N55" s="11"/>
      <c r="O55" s="11"/>
      <c r="P55" s="12"/>
      <c r="Q55" s="12"/>
      <c r="R55" s="12"/>
    </row>
    <row r="56" spans="10:18">
      <c r="J56" s="18" t="s">
        <v>20</v>
      </c>
      <c r="K56" s="32">
        <v>100</v>
      </c>
      <c r="L56" s="33">
        <v>0.2</v>
      </c>
      <c r="M56" s="21">
        <f>K56*L56</f>
        <v>20</v>
      </c>
      <c r="N56" s="11"/>
      <c r="O56" s="11"/>
      <c r="P56" s="12"/>
      <c r="Q56" s="12"/>
      <c r="R56" s="12"/>
    </row>
    <row r="57" spans="10:18">
      <c r="J57" s="18" t="s">
        <v>21</v>
      </c>
      <c r="K57" s="32">
        <v>25</v>
      </c>
      <c r="L57" s="33">
        <v>0.8</v>
      </c>
      <c r="M57" s="21">
        <f>K57*L57</f>
        <v>20</v>
      </c>
      <c r="N57" s="11"/>
      <c r="O57" s="11"/>
      <c r="P57" s="12"/>
      <c r="Q57" s="12"/>
      <c r="R57" s="12"/>
    </row>
    <row r="58" spans="10:18" ht="14.4" thickBot="1">
      <c r="J58" s="34" t="s">
        <v>22</v>
      </c>
      <c r="K58" s="35" t="str">
        <f>$D$24</f>
        <v>Ratio X projected # of FTEs needed</v>
      </c>
      <c r="L58" s="36"/>
      <c r="M58" s="37">
        <f>SUM(M56:M57)</f>
        <v>40</v>
      </c>
      <c r="N58" s="11"/>
      <c r="O58" s="11"/>
      <c r="P58" s="12"/>
      <c r="Q58" s="12"/>
      <c r="R58" s="12"/>
    </row>
    <row r="59" spans="10:18" ht="14.4" thickBot="1">
      <c r="J59" s="38" t="s">
        <v>23</v>
      </c>
      <c r="K59" s="39">
        <f>K45-K51-M58</f>
        <v>1499.65625</v>
      </c>
      <c r="L59" s="40"/>
      <c r="M59" s="41"/>
      <c r="N59" s="11"/>
      <c r="O59" s="11"/>
      <c r="P59" s="12"/>
      <c r="Q59" s="12"/>
      <c r="R59" s="12"/>
    </row>
    <row r="60" spans="10:18" ht="14.4" thickBot="1">
      <c r="J60" s="42" t="s">
        <v>24</v>
      </c>
      <c r="K60" s="43">
        <f>K59/12</f>
        <v>124.97135416666667</v>
      </c>
      <c r="L60" s="44"/>
      <c r="M60" s="25"/>
      <c r="N60" s="11"/>
      <c r="O60" s="11"/>
      <c r="P60" s="12"/>
      <c r="Q60" s="12"/>
      <c r="R60" s="12"/>
    </row>
    <row r="61" spans="10:18" ht="14.4" thickBot="1">
      <c r="J61" s="26"/>
      <c r="K61" s="1"/>
      <c r="L61" s="45"/>
      <c r="M61" s="2"/>
      <c r="N61" s="11"/>
      <c r="O61" s="11"/>
      <c r="P61" s="12"/>
      <c r="Q61" s="12"/>
      <c r="R61" s="12"/>
    </row>
    <row r="62" spans="10:18" ht="14.4" thickBot="1">
      <c r="J62" s="158" t="s">
        <v>25</v>
      </c>
      <c r="K62" s="161"/>
      <c r="L62" s="161"/>
      <c r="M62" s="161"/>
      <c r="N62" s="161"/>
      <c r="O62" s="161"/>
      <c r="P62" s="161"/>
      <c r="Q62" s="161"/>
      <c r="R62" s="159"/>
    </row>
    <row r="63" spans="10:18">
      <c r="J63" s="46"/>
      <c r="K63" s="10" t="s">
        <v>26</v>
      </c>
      <c r="L63" s="150" t="s">
        <v>1</v>
      </c>
      <c r="M63" s="150"/>
      <c r="N63" s="150"/>
      <c r="O63" s="150"/>
      <c r="P63" s="150"/>
      <c r="Q63" s="150"/>
      <c r="R63" s="151"/>
    </row>
    <row r="64" spans="10:18">
      <c r="J64" s="47" t="s">
        <v>27</v>
      </c>
      <c r="K64" s="48">
        <v>8.6</v>
      </c>
      <c r="L64" s="152" t="s">
        <v>28</v>
      </c>
      <c r="M64" s="152"/>
      <c r="N64" s="152"/>
      <c r="O64" s="152"/>
      <c r="P64" s="152"/>
      <c r="Q64" s="152"/>
      <c r="R64" s="153"/>
    </row>
    <row r="65" spans="10:18" ht="14.4" thickBot="1">
      <c r="J65" s="49" t="s">
        <v>29</v>
      </c>
      <c r="K65" s="50">
        <v>10.3</v>
      </c>
      <c r="L65" s="154" t="s">
        <v>30</v>
      </c>
      <c r="M65" s="154"/>
      <c r="N65" s="154"/>
      <c r="O65" s="154"/>
      <c r="P65" s="154"/>
      <c r="Q65" s="154"/>
      <c r="R65" s="155"/>
    </row>
    <row r="66" spans="10:18" ht="14.4" thickBot="1">
      <c r="J66" s="11"/>
      <c r="K66" s="11"/>
      <c r="L66" s="11"/>
      <c r="M66" s="11"/>
      <c r="N66" s="11"/>
      <c r="O66" s="11"/>
      <c r="P66" s="12"/>
      <c r="Q66" s="12"/>
      <c r="R66" s="12"/>
    </row>
    <row r="67" spans="10:18" ht="33" customHeight="1" thickBot="1">
      <c r="J67" s="156" t="s">
        <v>31</v>
      </c>
      <c r="K67" s="157"/>
      <c r="L67" s="11"/>
      <c r="M67" s="11"/>
      <c r="N67" s="11"/>
      <c r="O67" s="11"/>
      <c r="P67" s="12"/>
      <c r="Q67" s="12"/>
      <c r="R67" s="12"/>
    </row>
    <row r="68" spans="10:18" ht="14.4" thickBot="1">
      <c r="J68" s="51" t="s">
        <v>32</v>
      </c>
      <c r="K68" s="52">
        <f>K60-K64-K65</f>
        <v>106.07135416666668</v>
      </c>
      <c r="L68" s="11"/>
      <c r="M68" s="11"/>
      <c r="N68" s="11"/>
      <c r="O68" s="11"/>
      <c r="P68" s="12"/>
      <c r="Q68" s="12"/>
      <c r="R68" s="12"/>
    </row>
  </sheetData>
  <mergeCells count="8">
    <mergeCell ref="L63:R63"/>
    <mergeCell ref="L64:R64"/>
    <mergeCell ref="L65:R65"/>
    <mergeCell ref="J67:K67"/>
    <mergeCell ref="J43:K43"/>
    <mergeCell ref="J52:N52"/>
    <mergeCell ref="J54:M54"/>
    <mergeCell ref="J62:R6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B78D98-12EB-4031-9C65-0A48D8BC876B}">
  <dimension ref="A1:D39"/>
  <sheetViews>
    <sheetView tabSelected="1" zoomScale="90" zoomScaleNormal="90" workbookViewId="0">
      <selection activeCell="I33" sqref="I33"/>
    </sheetView>
  </sheetViews>
  <sheetFormatPr defaultRowHeight="13.8"/>
  <cols>
    <col min="1" max="1" width="54.296875" customWidth="1"/>
    <col min="4" max="4" width="151.59765625" customWidth="1"/>
  </cols>
  <sheetData>
    <row r="1" spans="1:4" ht="15">
      <c r="A1" s="55" t="s">
        <v>180</v>
      </c>
    </row>
    <row r="2" spans="1:4" ht="15.75" thickBot="1"/>
    <row r="3" spans="1:4" ht="15.75" thickTop="1">
      <c r="A3" s="142"/>
      <c r="B3" s="143" t="s">
        <v>38</v>
      </c>
      <c r="C3" s="143"/>
      <c r="D3" s="144" t="s">
        <v>63</v>
      </c>
    </row>
    <row r="4" spans="1:4" ht="15">
      <c r="A4" s="145" t="s">
        <v>42</v>
      </c>
      <c r="B4" s="134"/>
      <c r="C4" s="134"/>
      <c r="D4" s="136" t="s">
        <v>62</v>
      </c>
    </row>
    <row r="5" spans="1:4" ht="15">
      <c r="A5" s="59" t="s">
        <v>57</v>
      </c>
      <c r="D5" s="70"/>
    </row>
    <row r="6" spans="1:4" ht="15.75">
      <c r="A6" s="59" t="s">
        <v>59</v>
      </c>
      <c r="B6">
        <v>10</v>
      </c>
      <c r="D6" s="71" t="s">
        <v>82</v>
      </c>
    </row>
    <row r="7" spans="1:4" ht="15.75">
      <c r="A7" s="59" t="s">
        <v>41</v>
      </c>
      <c r="B7">
        <v>9</v>
      </c>
      <c r="D7" s="71" t="s">
        <v>84</v>
      </c>
    </row>
    <row r="8" spans="1:4" ht="15.75">
      <c r="A8" s="59" t="s">
        <v>43</v>
      </c>
      <c r="B8" s="116">
        <f>B7-B6</f>
        <v>-1</v>
      </c>
      <c r="C8" s="116">
        <f>C7-C6</f>
        <v>0</v>
      </c>
      <c r="D8" s="71" t="s">
        <v>85</v>
      </c>
    </row>
    <row r="9" spans="1:4" ht="15.75">
      <c r="A9" s="76" t="s">
        <v>50</v>
      </c>
      <c r="B9">
        <v>1</v>
      </c>
      <c r="D9" s="71" t="s">
        <v>160</v>
      </c>
    </row>
    <row r="10" spans="1:4" ht="15.75">
      <c r="A10" s="59" t="s">
        <v>44</v>
      </c>
      <c r="B10" s="116">
        <f>B6/B9</f>
        <v>10</v>
      </c>
      <c r="C10" s="116" t="e">
        <f>C6/C9</f>
        <v>#DIV/0!</v>
      </c>
      <c r="D10" s="71" t="s">
        <v>86</v>
      </c>
    </row>
    <row r="11" spans="1:4" ht="15.75" thickBot="1">
      <c r="A11" s="60"/>
      <c r="B11" s="56"/>
      <c r="C11" s="56"/>
      <c r="D11" s="61"/>
    </row>
    <row r="12" spans="1:4" ht="15">
      <c r="A12" s="139" t="s">
        <v>161</v>
      </c>
      <c r="B12" s="140"/>
      <c r="C12" s="140"/>
      <c r="D12" s="141" t="s">
        <v>62</v>
      </c>
    </row>
    <row r="13" spans="1:4" ht="15">
      <c r="A13" s="133" t="s">
        <v>45</v>
      </c>
      <c r="B13" s="134"/>
      <c r="C13" s="134"/>
      <c r="D13" s="135"/>
    </row>
    <row r="14" spans="1:4" ht="15.75">
      <c r="A14" s="59" t="s">
        <v>58</v>
      </c>
      <c r="B14">
        <v>20</v>
      </c>
      <c r="D14" s="71" t="s">
        <v>83</v>
      </c>
    </row>
    <row r="15" spans="1:4" ht="15.75">
      <c r="A15" s="59" t="s">
        <v>59</v>
      </c>
      <c r="B15">
        <v>10</v>
      </c>
      <c r="D15" s="71" t="s">
        <v>82</v>
      </c>
    </row>
    <row r="16" spans="1:4" ht="15">
      <c r="A16" s="59" t="s">
        <v>60</v>
      </c>
      <c r="B16" s="131">
        <f>B15/B14</f>
        <v>0.5</v>
      </c>
      <c r="C16" s="131" t="e">
        <f>C15/C14</f>
        <v>#DIV/0!</v>
      </c>
      <c r="D16" s="58" t="s">
        <v>64</v>
      </c>
    </row>
    <row r="17" spans="1:4" ht="15">
      <c r="A17" s="59" t="s">
        <v>61</v>
      </c>
      <c r="B17">
        <v>1</v>
      </c>
      <c r="D17" s="58" t="s">
        <v>162</v>
      </c>
    </row>
    <row r="18" spans="1:4" ht="15.75" thickBot="1">
      <c r="A18" s="60" t="s">
        <v>46</v>
      </c>
      <c r="B18" s="132">
        <f>B17/B15</f>
        <v>0.1</v>
      </c>
      <c r="C18" s="132" t="e">
        <f>C17/C15</f>
        <v>#DIV/0!</v>
      </c>
      <c r="D18" s="61" t="s">
        <v>65</v>
      </c>
    </row>
    <row r="19" spans="1:4" ht="15">
      <c r="A19" s="133" t="s">
        <v>113</v>
      </c>
      <c r="B19" s="134"/>
      <c r="C19" s="134"/>
      <c r="D19" s="136" t="s">
        <v>62</v>
      </c>
    </row>
    <row r="20" spans="1:4" ht="15">
      <c r="A20" s="59" t="s">
        <v>96</v>
      </c>
      <c r="D20" s="58" t="s">
        <v>163</v>
      </c>
    </row>
    <row r="21" spans="1:4" ht="15">
      <c r="A21" s="59" t="s">
        <v>97</v>
      </c>
      <c r="D21" s="58" t="s">
        <v>164</v>
      </c>
    </row>
    <row r="22" spans="1:4" ht="15">
      <c r="A22" s="59" t="s">
        <v>117</v>
      </c>
      <c r="D22" s="58" t="s">
        <v>165</v>
      </c>
    </row>
    <row r="23" spans="1:4" ht="15">
      <c r="A23" s="59" t="s">
        <v>98</v>
      </c>
      <c r="D23" s="58" t="s">
        <v>166</v>
      </c>
    </row>
    <row r="24" spans="1:4" ht="15.75" thickBot="1">
      <c r="A24" s="59" t="s">
        <v>99</v>
      </c>
      <c r="D24" s="58" t="s">
        <v>167</v>
      </c>
    </row>
    <row r="25" spans="1:4" ht="15.75" thickTop="1">
      <c r="A25" s="137" t="s">
        <v>47</v>
      </c>
      <c r="B25" s="138"/>
      <c r="C25" s="138"/>
      <c r="D25" s="114"/>
    </row>
    <row r="26" spans="1:4" ht="36.6" customHeight="1">
      <c r="A26" s="95" t="s">
        <v>87</v>
      </c>
      <c r="B26" s="96"/>
      <c r="C26" s="96"/>
      <c r="D26" s="97" t="s">
        <v>168</v>
      </c>
    </row>
    <row r="27" spans="1:4" ht="15">
      <c r="A27" s="59" t="s">
        <v>88</v>
      </c>
      <c r="D27" s="58" t="s">
        <v>169</v>
      </c>
    </row>
    <row r="28" spans="1:4" ht="15">
      <c r="A28" s="59" t="s">
        <v>48</v>
      </c>
      <c r="D28" s="58" t="s">
        <v>170</v>
      </c>
    </row>
    <row r="29" spans="1:4" ht="15.75" thickBot="1">
      <c r="A29" s="72" t="s">
        <v>89</v>
      </c>
      <c r="B29" s="73"/>
      <c r="C29" s="73"/>
      <c r="D29" s="74" t="s">
        <v>171</v>
      </c>
    </row>
    <row r="30" spans="1:4" ht="15.75" thickTop="1">
      <c r="A30" s="133" t="s">
        <v>49</v>
      </c>
      <c r="B30" s="134"/>
      <c r="C30" s="134"/>
      <c r="D30" s="135"/>
    </row>
    <row r="31" spans="1:4" ht="15">
      <c r="A31" s="59" t="s">
        <v>50</v>
      </c>
      <c r="D31" s="58" t="s">
        <v>172</v>
      </c>
    </row>
    <row r="32" spans="1:4" ht="15">
      <c r="A32" s="59" t="s">
        <v>51</v>
      </c>
      <c r="D32" s="58" t="s">
        <v>90</v>
      </c>
    </row>
    <row r="33" spans="1:4" ht="15.75" thickBot="1">
      <c r="A33" s="59" t="s">
        <v>52</v>
      </c>
      <c r="D33" s="58" t="s">
        <v>173</v>
      </c>
    </row>
    <row r="34" spans="1:4" ht="15.75" thickTop="1">
      <c r="A34" s="137" t="s">
        <v>91</v>
      </c>
      <c r="B34" s="138"/>
      <c r="C34" s="138"/>
      <c r="D34" s="114"/>
    </row>
    <row r="35" spans="1:4" ht="15">
      <c r="A35" s="68" t="s">
        <v>80</v>
      </c>
      <c r="D35" s="58" t="s">
        <v>93</v>
      </c>
    </row>
    <row r="36" spans="1:4" ht="15">
      <c r="A36" s="69" t="s">
        <v>92</v>
      </c>
      <c r="D36" s="58" t="s">
        <v>94</v>
      </c>
    </row>
    <row r="37" spans="1:4" ht="15">
      <c r="A37" s="69" t="s">
        <v>81</v>
      </c>
      <c r="D37" s="58" t="s">
        <v>95</v>
      </c>
    </row>
    <row r="38" spans="1:4" ht="15.75" thickBot="1">
      <c r="A38" s="75" t="s">
        <v>79</v>
      </c>
      <c r="B38" s="57"/>
      <c r="C38" s="57"/>
      <c r="D38" s="62" t="s">
        <v>174</v>
      </c>
    </row>
    <row r="39" spans="1:4" ht="14.4" thickTop="1"/>
  </sheetData>
  <pageMargins left="0.7" right="0.7" top="0.75" bottom="0.75" header="0.3" footer="0.3"/>
  <pageSetup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74b75cb-6c9d-4648-8ed9-eb05625da784" xsi:nil="true"/>
    <lcf76f155ced4ddcb4097134ff3c332f xmlns="62d2cd79-eec3-4808-9309-e965968a2485">
      <Terms xmlns="http://schemas.microsoft.com/office/infopath/2007/PartnerControls"/>
    </lcf76f155ced4ddcb4097134ff3c332f>
    <_ip_UnifiedCompliancePolicyUIAction xmlns="http://schemas.microsoft.com/sharepoint/v3" xsi:nil="true"/>
    <CodedinAtlas_x003f_ xmlns="62d2cd79-eec3-4808-9309-e965968a2485" xsi:nil="true"/>
    <_ip_UnifiedCompliancePolicyProperties xmlns="http://schemas.microsoft.com/sharepoint/v3" xsi:nil="true"/>
    <_dlc_DocId xmlns="074b75cb-6c9d-4648-8ed9-eb05625da784">XZJQX4QRZ2ZQ-1907858945-52018</_dlc_DocId>
    <_dlc_DocIdUrl xmlns="074b75cb-6c9d-4648-8ed9-eb05625da784">
      <Url>https://trimetrix.sharepoint.com/sites/mainpage/projects/apstarc/_layouts/15/DocIdRedir.aspx?ID=XZJQX4QRZ2ZQ-1907858945-52018</Url>
      <Description>XZJQX4QRZ2ZQ-1907858945-52018</Description>
    </_dlc_DocIdUrl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CF13929174DAE49BCE1A62384EAD420" ma:contentTypeVersion="197" ma:contentTypeDescription="Create a new document." ma:contentTypeScope="" ma:versionID="2bea9a868c8f5039b8fe9deaebbbb0cf">
  <xsd:schema xmlns:xsd="http://www.w3.org/2001/XMLSchema" xmlns:xs="http://www.w3.org/2001/XMLSchema" xmlns:p="http://schemas.microsoft.com/office/2006/metadata/properties" xmlns:ns1="http://schemas.microsoft.com/sharepoint/v3" xmlns:ns2="074b75cb-6c9d-4648-8ed9-eb05625da784" xmlns:ns3="cc7f0a9d-5447-4e23-901e-e001c7083513" xmlns:ns4="62d2cd79-eec3-4808-9309-e965968a2485" targetNamespace="http://schemas.microsoft.com/office/2006/metadata/properties" ma:root="true" ma:fieldsID="5d6ae80571749018d317473ea7cffa7a" ns1:_="" ns2:_="" ns3:_="" ns4:_="">
    <xsd:import namespace="http://schemas.microsoft.com/sharepoint/v3"/>
    <xsd:import namespace="074b75cb-6c9d-4648-8ed9-eb05625da784"/>
    <xsd:import namespace="cc7f0a9d-5447-4e23-901e-e001c7083513"/>
    <xsd:import namespace="62d2cd79-eec3-4808-9309-e965968a2485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SharedWithUsers" minOccurs="0"/>
                <xsd:element ref="ns3:SharedWithDetails" minOccurs="0"/>
                <xsd:element ref="ns4:MediaServiceMetadata" minOccurs="0"/>
                <xsd:element ref="ns4:MediaServiceFastMetadata" minOccurs="0"/>
                <xsd:element ref="ns1:_ip_UnifiedCompliancePolicyProperties" minOccurs="0"/>
                <xsd:element ref="ns1:_ip_UnifiedCompliancePolicyUIAction" minOccurs="0"/>
                <xsd:element ref="ns4:MediaServiceEventHashCode" minOccurs="0"/>
                <xsd:element ref="ns4:MediaServiceGenerationTime" minOccurs="0"/>
                <xsd:element ref="ns4:MediaServiceAutoTags" minOccurs="0"/>
                <xsd:element ref="ns4:MediaServiceOCR" minOccurs="0"/>
                <xsd:element ref="ns4:MediaServiceAutoKeyPoints" minOccurs="0"/>
                <xsd:element ref="ns4:MediaServiceKeyPoints" minOccurs="0"/>
                <xsd:element ref="ns4:MediaServiceDateTaken" minOccurs="0"/>
                <xsd:element ref="ns4:CodedinAtlas_x003f_" minOccurs="0"/>
                <xsd:element ref="ns4:MediaLengthInSeconds" minOccurs="0"/>
                <xsd:element ref="ns4:MediaServiceLocation" minOccurs="0"/>
                <xsd:element ref="ns4:lcf76f155ced4ddcb4097134ff3c332f" minOccurs="0"/>
                <xsd:element ref="ns2:TaxCatchAll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5" nillable="true" ma:displayName="Unified Compliance Policy Properties" ma:description="" ma:hidden="true" ma:internalName="_ip_UnifiedCompliancePolicyProperties">
      <xsd:simpleType>
        <xsd:restriction base="dms:Note"/>
      </xsd:simpleType>
    </xsd:element>
    <xsd:element name="_ip_UnifiedCompliancePolicyUIAction" ma:index="16" nillable="true" ma:displayName="Unified Compliance Policy UI Action" ma:description="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4b75cb-6c9d-4648-8ed9-eb05625da784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29" nillable="true" ma:displayName="Taxonomy Catch All Column" ma:hidden="true" ma:list="{fb8a901a-30c6-47ba-9ce5-5ed093465514}" ma:internalName="TaxCatchAll" ma:showField="CatchAllData" ma:web="074b75cb-6c9d-4648-8ed9-eb05625da78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7f0a9d-5447-4e23-901e-e001c7083513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d2cd79-eec3-4808-9309-e965968a248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23" nillable="true" ma:displayName="MediaServiceDateTaken" ma:hidden="true" ma:internalName="MediaServiceDateTaken" ma:readOnly="true">
      <xsd:simpleType>
        <xsd:restriction base="dms:Text"/>
      </xsd:simpleType>
    </xsd:element>
    <xsd:element name="CodedinAtlas_x003f_" ma:index="24" nillable="true" ma:displayName="Coded in Atlas?" ma:format="Dropdown" ma:internalName="CodedinAtlas_x003f_">
      <xsd:simpleType>
        <xsd:union memberTypes="dms:Text">
          <xsd:simpleType>
            <xsd:restriction base="dms:Choice">
              <xsd:enumeration value="Yes"/>
              <xsd:enumeration value="No"/>
              <xsd:enumeration value="N/A"/>
            </xsd:restriction>
          </xsd:simpleType>
        </xsd:union>
      </xsd:simpleType>
    </xsd:element>
    <xsd:element name="MediaLengthInSeconds" ma:index="25" nillable="true" ma:displayName="Length (seconds)" ma:internalName="MediaLengthInSeconds" ma:readOnly="true">
      <xsd:simpleType>
        <xsd:restriction base="dms:Unknown"/>
      </xsd:simpleType>
    </xsd:element>
    <xsd:element name="MediaServiceLocation" ma:index="26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8" nillable="true" ma:taxonomy="true" ma:internalName="lcf76f155ced4ddcb4097134ff3c332f" ma:taxonomyFieldName="MediaServiceImageTags" ma:displayName="Image Tags" ma:readOnly="false" ma:fieldId="{5cf76f15-5ced-4ddc-b409-7134ff3c332f}" ma:taxonomyMulti="true" ma:sspId="3dee618b-2e19-4320-bbd6-29336f3cd66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3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E2E89CBE-8128-46CD-BC13-64B46607ED9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0FC7CE5-244C-4093-B72E-6B717402A847}">
  <ds:schemaRefs>
    <ds:schemaRef ds:uri="http://purl.org/dc/terms/"/>
    <ds:schemaRef ds:uri="http://www.w3.org/XML/1998/namespace"/>
    <ds:schemaRef ds:uri="http://purl.org/dc/elements/1.1/"/>
    <ds:schemaRef ds:uri="d70f9024-9cf0-4922-886c-09143a85493a"/>
    <ds:schemaRef ds:uri="http://purl.org/dc/dcmitype/"/>
    <ds:schemaRef ds:uri="http://schemas.microsoft.com/office/2006/documentManagement/types"/>
    <ds:schemaRef ds:uri="6e7bd679-2697-4169-9eed-fcf70dd5b0c2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91FFD541-93E0-45E4-AF7A-2912330AA5B8}"/>
</file>

<file path=customXml/itemProps4.xml><?xml version="1.0" encoding="utf-8"?>
<ds:datastoreItem xmlns:ds="http://schemas.openxmlformats.org/officeDocument/2006/customXml" ds:itemID="{8FC6CF98-7F86-4F2F-AD09-E21FBCAFB99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UNDERSTAND</vt:lpstr>
      <vt:lpstr>PROJECT</vt:lpstr>
      <vt:lpstr>MANAGE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Karl Urban</dc:creator>
  <cp:keywords/>
  <dc:description/>
  <cp:lastModifiedBy>Karl Urban</cp:lastModifiedBy>
  <cp:revision/>
  <dcterms:created xsi:type="dcterms:W3CDTF">2024-03-28T14:00:59Z</dcterms:created>
  <dcterms:modified xsi:type="dcterms:W3CDTF">2024-10-31T21:01:12Z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0x0101007CF13929174DAE49BCE1A62384EAD420</vt:lpwstr>
  </property>
  <property fmtid="{D5CDD505-2E9C-101B-9397-08002B2CF9AE}" pid="3" name="MediaServiceImageTags">
    <vt:lpwstr/>
  </property>
  <property fmtid="{D5CDD505-2E9C-101B-9397-08002B2CF9AE}" pid="4" name="_dlc_DocIdItemGuid">
    <vt:lpwstr>c9d3182f-7e9d-4e5d-b0ee-41fb9b076953</vt:lpwstr>
  </property>
</Properties>
</file>